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Politik\Sagsområder\AU i tal\2017\regneark enkeltvis til web\"/>
    </mc:Choice>
  </mc:AlternateContent>
  <bookViews>
    <workbookView xWindow="0" yWindow="0" windowWidth="28800" windowHeight="14100"/>
  </bookViews>
  <sheets>
    <sheet name="f3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H17" i="1"/>
  <c r="L17" i="1" s="1"/>
  <c r="K16" i="1"/>
  <c r="K15" i="1" s="1"/>
  <c r="H16" i="1"/>
  <c r="L16" i="1" s="1"/>
  <c r="L15" i="1" s="1"/>
  <c r="J15" i="1"/>
  <c r="I15" i="1"/>
  <c r="H15" i="1"/>
  <c r="G15" i="1"/>
  <c r="F15" i="1"/>
  <c r="E15" i="1"/>
  <c r="D15" i="1"/>
  <c r="C15" i="1"/>
  <c r="B15" i="1"/>
  <c r="K14" i="1"/>
  <c r="L14" i="1" s="1"/>
  <c r="H14" i="1"/>
  <c r="K13" i="1"/>
  <c r="K12" i="1" s="1"/>
  <c r="H13" i="1"/>
  <c r="H12" i="1" s="1"/>
  <c r="J12" i="1"/>
  <c r="I12" i="1"/>
  <c r="G12" i="1"/>
  <c r="F12" i="1"/>
  <c r="E12" i="1"/>
  <c r="D12" i="1"/>
  <c r="C12" i="1"/>
  <c r="B12" i="1"/>
  <c r="L11" i="1"/>
  <c r="K11" i="1"/>
  <c r="H11" i="1"/>
  <c r="K10" i="1"/>
  <c r="L10" i="1" s="1"/>
  <c r="H10" i="1"/>
  <c r="J9" i="1"/>
  <c r="I9" i="1"/>
  <c r="G9" i="1"/>
  <c r="F9" i="1"/>
  <c r="E9" i="1"/>
  <c r="D9" i="1"/>
  <c r="C9" i="1"/>
  <c r="B9" i="1"/>
  <c r="H9" i="1" s="1"/>
  <c r="K8" i="1"/>
  <c r="H8" i="1"/>
  <c r="L8" i="1" s="1"/>
  <c r="L7" i="1"/>
  <c r="K7" i="1"/>
  <c r="H7" i="1"/>
  <c r="K6" i="1"/>
  <c r="J6" i="1"/>
  <c r="I6" i="1"/>
  <c r="H6" i="1"/>
  <c r="L6" i="1" s="1"/>
  <c r="G6" i="1"/>
  <c r="F6" i="1"/>
  <c r="E6" i="1"/>
  <c r="D6" i="1"/>
  <c r="C6" i="1"/>
  <c r="B6" i="1"/>
  <c r="K5" i="1"/>
  <c r="H5" i="1"/>
  <c r="L5" i="1" s="1"/>
  <c r="K4" i="1"/>
  <c r="K3" i="1" s="1"/>
  <c r="H4" i="1"/>
  <c r="L4" i="1" s="1"/>
  <c r="J3" i="1"/>
  <c r="J18" i="1" s="1"/>
  <c r="I3" i="1"/>
  <c r="I18" i="1" s="1"/>
  <c r="G3" i="1"/>
  <c r="G18" i="1" s="1"/>
  <c r="F3" i="1"/>
  <c r="F18" i="1" s="1"/>
  <c r="E3" i="1"/>
  <c r="E18" i="1" s="1"/>
  <c r="D3" i="1"/>
  <c r="D18" i="1" s="1"/>
  <c r="C3" i="1"/>
  <c r="C18" i="1" s="1"/>
  <c r="B3" i="1"/>
  <c r="B18" i="1" s="1"/>
  <c r="L13" i="1" l="1"/>
  <c r="L12" i="1" s="1"/>
  <c r="H3" i="1"/>
  <c r="K9" i="1"/>
  <c r="L9" i="1" s="1"/>
  <c r="K18" i="1" l="1"/>
  <c r="H18" i="1"/>
  <c r="L3" i="1"/>
  <c r="L18" i="1" s="1"/>
</calcChain>
</file>

<file path=xl/sharedStrings.xml><?xml version="1.0" encoding="utf-8"?>
<sst xmlns="http://schemas.openxmlformats.org/spreadsheetml/2006/main" count="29" uniqueCount="21">
  <si>
    <t>F3A. Personalets kønsfordeling i 2017 fordelt på stillingskategorier (årsværk)</t>
  </si>
  <si>
    <t>Antal</t>
  </si>
  <si>
    <t>Profes-sor</t>
  </si>
  <si>
    <t>Lektor/senior-forsker/senior-rådgiver</t>
  </si>
  <si>
    <t>Adjunkt</t>
  </si>
  <si>
    <t>Post. doc.</t>
  </si>
  <si>
    <t>Ansat ph.d.</t>
  </si>
  <si>
    <t>Anden VIP</t>
  </si>
  <si>
    <t>VIP i alt</t>
  </si>
  <si>
    <t>DVIP</t>
  </si>
  <si>
    <t>TAP</t>
  </si>
  <si>
    <t>DTAP</t>
  </si>
  <si>
    <t>I alt</t>
  </si>
  <si>
    <t>Arts</t>
  </si>
  <si>
    <t>Mænd</t>
  </si>
  <si>
    <t>Kvinder</t>
  </si>
  <si>
    <t>Science and Technology</t>
  </si>
  <si>
    <t>Health</t>
  </si>
  <si>
    <t>Aarhus BSS</t>
  </si>
  <si>
    <t>Fællesområdet</t>
  </si>
  <si>
    <t>Hovedtotal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</si>
</sst>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#,##0.00;\-#,##0.00;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  <fill>
      <patternFill patternType="solid">
        <fgColor rgb="FFE7EEF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3" fillId="0" borderId="0" xfId="0" applyFont="1"/>
    <xf numFmtId="165" fontId="3" fillId="0" borderId="0" xfId="1" applyNumberFormat="1" applyFo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5" fontId="0" fillId="0" borderId="0" xfId="1" applyNumberFormat="1" applyFont="1"/>
    <xf numFmtId="165" fontId="0" fillId="0" borderId="0" xfId="1" applyNumberFormat="1" applyFont="1" applyAlignment="1">
      <alignment wrapText="1"/>
    </xf>
    <xf numFmtId="0" fontId="0" fillId="3" borderId="1" xfId="0" applyFill="1" applyBorder="1" applyAlignment="1">
      <alignment horizontal="left"/>
    </xf>
    <xf numFmtId="3" fontId="0" fillId="3" borderId="1" xfId="1" applyNumberFormat="1" applyFont="1" applyFill="1" applyBorder="1" applyAlignment="1">
      <alignment horizontal="right"/>
    </xf>
    <xf numFmtId="3" fontId="3" fillId="3" borderId="1" xfId="1" applyNumberFormat="1" applyFont="1" applyFill="1" applyBorder="1" applyAlignment="1">
      <alignment horizontal="right"/>
    </xf>
    <xf numFmtId="164" fontId="0" fillId="0" borderId="0" xfId="0" applyNumberFormat="1"/>
    <xf numFmtId="164" fontId="0" fillId="0" borderId="0" xfId="1" applyNumberFormat="1" applyFont="1" applyAlignment="1">
      <alignment horizontal="left"/>
    </xf>
    <xf numFmtId="164" fontId="0" fillId="0" borderId="0" xfId="1" applyNumberFormat="1" applyFont="1"/>
    <xf numFmtId="0" fontId="0" fillId="0" borderId="1" xfId="0" applyBorder="1"/>
    <xf numFmtId="3" fontId="4" fillId="0" borderId="1" xfId="3" applyNumberFormat="1" applyBorder="1"/>
    <xf numFmtId="3" fontId="0" fillId="4" borderId="1" xfId="1" applyNumberFormat="1" applyFont="1" applyFill="1" applyBorder="1"/>
    <xf numFmtId="3" fontId="3" fillId="4" borderId="1" xfId="1" applyNumberFormat="1" applyFont="1" applyFill="1" applyBorder="1" applyAlignment="1">
      <alignment horizontal="right"/>
    </xf>
    <xf numFmtId="166" fontId="0" fillId="0" borderId="0" xfId="0" applyNumberFormat="1"/>
    <xf numFmtId="164" fontId="0" fillId="0" borderId="0" xfId="1" applyNumberFormat="1" applyFont="1" applyAlignment="1">
      <alignment horizontal="left" indent="1"/>
    </xf>
    <xf numFmtId="3" fontId="0" fillId="3" borderId="1" xfId="1" applyNumberFormat="1" applyFont="1" applyFill="1" applyBorder="1"/>
    <xf numFmtId="0" fontId="0" fillId="4" borderId="1" xfId="0" applyFill="1" applyBorder="1" applyAlignment="1">
      <alignment horizontal="left"/>
    </xf>
    <xf numFmtId="3" fontId="3" fillId="4" borderId="1" xfId="1" applyNumberFormat="1" applyFont="1" applyFill="1" applyBorder="1"/>
    <xf numFmtId="9" fontId="0" fillId="0" borderId="0" xfId="2" applyFont="1"/>
    <xf numFmtId="165" fontId="0" fillId="0" borderId="0" xfId="1" applyNumberFormat="1" applyFont="1" applyAlignment="1">
      <alignment horizontal="left" indent="1"/>
    </xf>
    <xf numFmtId="165" fontId="0" fillId="0" borderId="0" xfId="1" applyNumberFormat="1" applyFont="1" applyAlignment="1">
      <alignment horizontal="left"/>
    </xf>
  </cellXfs>
  <cellStyles count="4">
    <cellStyle name="Komma" xfId="1" builtinId="3"/>
    <cellStyle name="Normal" xfId="0" builtinId="0"/>
    <cellStyle name="Normal 5 2" xfId="3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workbookViewId="0"/>
  </sheetViews>
  <sheetFormatPr defaultColWidth="8.85546875" defaultRowHeight="15" x14ac:dyDescent="0.25"/>
  <cols>
    <col min="1" max="1" width="20.7109375" customWidth="1"/>
    <col min="2" max="2" width="11.28515625" customWidth="1"/>
    <col min="3" max="3" width="22.7109375" customWidth="1"/>
    <col min="4" max="4" width="9" bestFit="1" customWidth="1"/>
    <col min="5" max="5" width="9" customWidth="1"/>
    <col min="6" max="6" width="9.85546875" bestFit="1" customWidth="1"/>
    <col min="7" max="7" width="9" bestFit="1" customWidth="1"/>
    <col min="8" max="8" width="9.85546875" bestFit="1" customWidth="1"/>
    <col min="9" max="9" width="9" bestFit="1" customWidth="1"/>
    <col min="10" max="10" width="9.85546875" bestFit="1" customWidth="1"/>
    <col min="11" max="11" width="9.85546875" customWidth="1"/>
    <col min="12" max="12" width="9.85546875" bestFit="1" customWidth="1"/>
    <col min="18" max="23" width="8.85546875" style="7"/>
  </cols>
  <sheetData>
    <row r="1" spans="1:23" s="1" customFormat="1" x14ac:dyDescent="0.25">
      <c r="A1" s="1" t="s">
        <v>0</v>
      </c>
      <c r="R1" s="2"/>
      <c r="S1" s="2"/>
      <c r="T1" s="2"/>
      <c r="U1" s="2"/>
      <c r="V1" s="2"/>
      <c r="W1" s="2"/>
    </row>
    <row r="2" spans="1:23" s="6" customFormat="1" ht="30" customHeight="1" x14ac:dyDescent="0.25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O2"/>
      <c r="P2"/>
      <c r="Q2"/>
      <c r="R2" s="7"/>
      <c r="S2" s="8"/>
      <c r="T2" s="8"/>
      <c r="U2" s="8"/>
      <c r="V2" s="8"/>
      <c r="W2" s="8"/>
    </row>
    <row r="3" spans="1:23" x14ac:dyDescent="0.25">
      <c r="A3" s="9" t="s">
        <v>13</v>
      </c>
      <c r="B3" s="10">
        <f>B4+B5</f>
        <v>79.689719301499935</v>
      </c>
      <c r="C3" s="10">
        <f t="shared" ref="C3:K3" si="0">C4+C5</f>
        <v>334.24343541650001</v>
      </c>
      <c r="D3" s="10">
        <f t="shared" si="0"/>
        <v>76.85546254439997</v>
      </c>
      <c r="E3" s="10">
        <f t="shared" si="0"/>
        <v>61.343830529899975</v>
      </c>
      <c r="F3" s="10">
        <f t="shared" si="0"/>
        <v>129.58480243689996</v>
      </c>
      <c r="G3" s="10">
        <f t="shared" si="0"/>
        <v>88.534028006099987</v>
      </c>
      <c r="H3" s="10">
        <f>SUM(B3:G3)</f>
        <v>770.25127823529988</v>
      </c>
      <c r="I3" s="10">
        <f t="shared" si="0"/>
        <v>93.805878138599979</v>
      </c>
      <c r="J3" s="10">
        <f t="shared" si="0"/>
        <v>337.55538965610015</v>
      </c>
      <c r="K3" s="10">
        <f t="shared" si="0"/>
        <v>59.678955138200003</v>
      </c>
      <c r="L3" s="11">
        <f>H3+I3+J3+K3</f>
        <v>1261.2915011682001</v>
      </c>
      <c r="P3" s="12"/>
      <c r="Q3" s="12"/>
      <c r="R3" s="13"/>
      <c r="S3" s="14"/>
      <c r="T3" s="14"/>
      <c r="U3" s="14"/>
      <c r="V3" s="14"/>
    </row>
    <row r="4" spans="1:23" x14ac:dyDescent="0.25">
      <c r="A4" s="15" t="s">
        <v>14</v>
      </c>
      <c r="B4" s="16">
        <v>52.60346151579995</v>
      </c>
      <c r="C4" s="16">
        <v>190.40172029840008</v>
      </c>
      <c r="D4" s="16">
        <v>35.34666318699999</v>
      </c>
      <c r="E4" s="16">
        <v>28.680919943499994</v>
      </c>
      <c r="F4" s="16">
        <v>58.949163175099997</v>
      </c>
      <c r="G4" s="16">
        <v>39.279371077599997</v>
      </c>
      <c r="H4" s="17">
        <f t="shared" ref="H4:H17" si="1">SUM(B4:G4)</f>
        <v>405.26129919739998</v>
      </c>
      <c r="I4" s="16">
        <v>50.006112140899994</v>
      </c>
      <c r="J4" s="16">
        <v>106.02102385939985</v>
      </c>
      <c r="K4" s="16">
        <f>17.4364448555+2.96</f>
        <v>20.3964448555</v>
      </c>
      <c r="L4" s="18">
        <f t="shared" ref="L4:L17" si="2">H4+I4+J4+K4</f>
        <v>581.68488005319978</v>
      </c>
      <c r="O4" s="19"/>
      <c r="P4" s="12"/>
      <c r="Q4" s="12"/>
      <c r="R4" s="13"/>
      <c r="S4" s="14"/>
      <c r="T4" s="14"/>
      <c r="U4" s="14"/>
      <c r="V4" s="14"/>
    </row>
    <row r="5" spans="1:23" x14ac:dyDescent="0.25">
      <c r="A5" s="15" t="s">
        <v>15</v>
      </c>
      <c r="B5" s="16">
        <v>27.086257785699988</v>
      </c>
      <c r="C5" s="16">
        <v>143.84171511809993</v>
      </c>
      <c r="D5" s="16">
        <v>41.50879935739998</v>
      </c>
      <c r="E5" s="16">
        <v>32.662910586399981</v>
      </c>
      <c r="F5" s="16">
        <v>70.63563926179998</v>
      </c>
      <c r="G5" s="16">
        <v>49.254656928499998</v>
      </c>
      <c r="H5" s="17">
        <f t="shared" si="1"/>
        <v>364.98997903789984</v>
      </c>
      <c r="I5" s="16">
        <v>43.799765997699993</v>
      </c>
      <c r="J5" s="16">
        <v>231.53436579670029</v>
      </c>
      <c r="K5" s="16">
        <f>35.7625102827+3.52</f>
        <v>39.282510282700002</v>
      </c>
      <c r="L5" s="18">
        <f t="shared" si="2"/>
        <v>679.60662111500005</v>
      </c>
      <c r="O5" s="19"/>
      <c r="P5" s="12"/>
      <c r="Q5" s="12"/>
      <c r="R5" s="20"/>
      <c r="S5" s="14"/>
      <c r="T5" s="14"/>
      <c r="U5" s="14"/>
      <c r="V5" s="14"/>
    </row>
    <row r="6" spans="1:23" x14ac:dyDescent="0.25">
      <c r="A6" s="9" t="s">
        <v>16</v>
      </c>
      <c r="B6" s="10">
        <f>B7+B8</f>
        <v>132.07694381079989</v>
      </c>
      <c r="C6" s="10">
        <f t="shared" ref="C6:K6" si="3">C7+C8</f>
        <v>417.10843017740063</v>
      </c>
      <c r="D6" s="10">
        <f t="shared" si="3"/>
        <v>64.962260886899983</v>
      </c>
      <c r="E6" s="10">
        <f t="shared" si="3"/>
        <v>407.23592495680015</v>
      </c>
      <c r="F6" s="10">
        <f t="shared" si="3"/>
        <v>413.74654868100015</v>
      </c>
      <c r="G6" s="10">
        <f t="shared" si="3"/>
        <v>214.32963605789999</v>
      </c>
      <c r="H6" s="21">
        <f t="shared" si="3"/>
        <v>1649.4597445708007</v>
      </c>
      <c r="I6" s="10">
        <f t="shared" si="3"/>
        <v>71.99219835789998</v>
      </c>
      <c r="J6" s="10">
        <f t="shared" si="3"/>
        <v>1184.0213195987021</v>
      </c>
      <c r="K6" s="10">
        <f t="shared" si="3"/>
        <v>52.136907308400005</v>
      </c>
      <c r="L6" s="11">
        <f t="shared" si="2"/>
        <v>2957.6101698358029</v>
      </c>
      <c r="O6" s="19"/>
      <c r="P6" s="12"/>
      <c r="Q6" s="12"/>
      <c r="R6" s="20"/>
      <c r="S6" s="14"/>
      <c r="T6" s="14"/>
      <c r="U6" s="14"/>
      <c r="V6" s="14"/>
    </row>
    <row r="7" spans="1:23" x14ac:dyDescent="0.25">
      <c r="A7" s="15" t="s">
        <v>14</v>
      </c>
      <c r="B7" s="16">
        <v>119.18099786999989</v>
      </c>
      <c r="C7" s="16">
        <v>322.19342501810075</v>
      </c>
      <c r="D7" s="16">
        <v>43.630379398499997</v>
      </c>
      <c r="E7" s="16">
        <v>263.40916307410026</v>
      </c>
      <c r="F7" s="16">
        <v>234.1904988639001</v>
      </c>
      <c r="G7" s="16">
        <v>155.97444898489999</v>
      </c>
      <c r="H7" s="17">
        <f t="shared" si="1"/>
        <v>1138.578913209501</v>
      </c>
      <c r="I7" s="16">
        <v>56.894786754499989</v>
      </c>
      <c r="J7" s="16">
        <v>512.1446359405021</v>
      </c>
      <c r="K7" s="16">
        <f>23.8224479381+1.6</f>
        <v>25.422447938100003</v>
      </c>
      <c r="L7" s="18">
        <f t="shared" si="2"/>
        <v>1733.0407838426031</v>
      </c>
      <c r="M7" s="19"/>
      <c r="O7" s="19"/>
      <c r="P7" s="12"/>
      <c r="Q7" s="12"/>
      <c r="R7" s="13"/>
      <c r="S7" s="14"/>
      <c r="T7" s="14"/>
      <c r="U7" s="14"/>
      <c r="V7" s="14"/>
    </row>
    <row r="8" spans="1:23" x14ac:dyDescent="0.25">
      <c r="A8" s="15" t="s">
        <v>15</v>
      </c>
      <c r="B8" s="16">
        <v>12.895945940799995</v>
      </c>
      <c r="C8" s="16">
        <v>94.915005159299881</v>
      </c>
      <c r="D8" s="16">
        <v>21.33188148839999</v>
      </c>
      <c r="E8" s="16">
        <v>143.82676188269988</v>
      </c>
      <c r="F8" s="16">
        <v>179.55604981710005</v>
      </c>
      <c r="G8" s="16">
        <v>58.355187072999989</v>
      </c>
      <c r="H8" s="17">
        <f t="shared" si="1"/>
        <v>510.88083136129973</v>
      </c>
      <c r="I8" s="16">
        <v>15.097411603399994</v>
      </c>
      <c r="J8" s="16">
        <v>671.87668365819991</v>
      </c>
      <c r="K8" s="16">
        <f>25.7744593703+0.94</f>
        <v>26.714459370300002</v>
      </c>
      <c r="L8" s="18">
        <f t="shared" si="2"/>
        <v>1224.5693859931996</v>
      </c>
      <c r="M8" s="19"/>
      <c r="O8" s="19"/>
      <c r="P8" s="12"/>
      <c r="Q8" s="12"/>
      <c r="R8" s="20"/>
      <c r="S8" s="14"/>
      <c r="T8" s="14"/>
      <c r="U8" s="14"/>
      <c r="V8" s="14"/>
    </row>
    <row r="9" spans="1:23" x14ac:dyDescent="0.25">
      <c r="A9" s="9" t="s">
        <v>17</v>
      </c>
      <c r="B9" s="10">
        <f t="shared" ref="B9:G9" si="4">B10+B11</f>
        <v>107.8466891165999</v>
      </c>
      <c r="C9" s="10">
        <f t="shared" si="4"/>
        <v>180.81931354529974</v>
      </c>
      <c r="D9" s="10">
        <f t="shared" si="4"/>
        <v>39.613019724699988</v>
      </c>
      <c r="E9" s="10">
        <f t="shared" si="4"/>
        <v>105.52351865829999</v>
      </c>
      <c r="F9" s="10">
        <f t="shared" si="4"/>
        <v>237.65286889740003</v>
      </c>
      <c r="G9" s="10">
        <f t="shared" si="4"/>
        <v>68.381257756799982</v>
      </c>
      <c r="H9" s="21">
        <f t="shared" si="1"/>
        <v>739.83666769909962</v>
      </c>
      <c r="I9" s="10">
        <f>I10+I11</f>
        <v>86.038591173299949</v>
      </c>
      <c r="J9" s="10">
        <f t="shared" ref="J9:K9" si="5">J10+J11</f>
        <v>646.82537385190176</v>
      </c>
      <c r="K9" s="10">
        <f t="shared" si="5"/>
        <v>22.809225509000001</v>
      </c>
      <c r="L9" s="11">
        <f t="shared" si="2"/>
        <v>1495.5098582333014</v>
      </c>
      <c r="O9" s="19"/>
      <c r="P9" s="12"/>
      <c r="Q9" s="12"/>
      <c r="R9" s="20"/>
      <c r="S9" s="14"/>
      <c r="T9" s="14"/>
      <c r="U9" s="14"/>
      <c r="V9" s="14"/>
    </row>
    <row r="10" spans="1:23" x14ac:dyDescent="0.25">
      <c r="A10" s="15" t="s">
        <v>14</v>
      </c>
      <c r="B10" s="16">
        <v>81.892354414799911</v>
      </c>
      <c r="C10" s="16">
        <v>103.28583136129984</v>
      </c>
      <c r="D10" s="16">
        <v>21.21018190009999</v>
      </c>
      <c r="E10" s="16">
        <v>47.857874197800001</v>
      </c>
      <c r="F10" s="16">
        <v>92.999495792799948</v>
      </c>
      <c r="G10" s="16">
        <v>27.00575882119999</v>
      </c>
      <c r="H10" s="17">
        <f t="shared" si="1"/>
        <v>374.2514964879997</v>
      </c>
      <c r="I10" s="16">
        <v>44.854017522299962</v>
      </c>
      <c r="J10" s="16">
        <v>155.72594586630004</v>
      </c>
      <c r="K10" s="16">
        <f>7.7349843856+2</f>
        <v>9.7349843856000007</v>
      </c>
      <c r="L10" s="18">
        <f t="shared" si="2"/>
        <v>584.56644426219964</v>
      </c>
      <c r="O10" s="19"/>
      <c r="P10" s="12"/>
      <c r="Q10" s="12"/>
      <c r="R10" s="13"/>
      <c r="S10" s="14"/>
      <c r="T10" s="14"/>
      <c r="U10" s="14"/>
      <c r="V10" s="14"/>
    </row>
    <row r="11" spans="1:23" x14ac:dyDescent="0.25">
      <c r="A11" s="15" t="s">
        <v>15</v>
      </c>
      <c r="B11" s="16">
        <v>25.95433470179999</v>
      </c>
      <c r="C11" s="16">
        <v>77.533482183999894</v>
      </c>
      <c r="D11" s="16">
        <v>18.402837824599999</v>
      </c>
      <c r="E11" s="16">
        <v>57.665644460499983</v>
      </c>
      <c r="F11" s="16">
        <v>144.65337310460006</v>
      </c>
      <c r="G11" s="16">
        <v>41.375498935599992</v>
      </c>
      <c r="H11" s="17">
        <f t="shared" si="1"/>
        <v>365.58517121109992</v>
      </c>
      <c r="I11" s="16">
        <v>41.184573650999994</v>
      </c>
      <c r="J11" s="16">
        <v>491.09942798560166</v>
      </c>
      <c r="K11" s="16">
        <f>11.5442411234+1.53</f>
        <v>13.0742411234</v>
      </c>
      <c r="L11" s="18">
        <f t="shared" si="2"/>
        <v>910.94341397110156</v>
      </c>
      <c r="O11" s="19"/>
      <c r="P11" s="12"/>
      <c r="Q11" s="12"/>
      <c r="R11" s="20"/>
      <c r="S11" s="14"/>
      <c r="T11" s="14"/>
      <c r="U11" s="14"/>
      <c r="V11" s="14"/>
    </row>
    <row r="12" spans="1:23" x14ac:dyDescent="0.25">
      <c r="A12" s="9" t="s">
        <v>18</v>
      </c>
      <c r="B12" s="10">
        <f>B13+B14</f>
        <v>141.22109141269985</v>
      </c>
      <c r="C12" s="10">
        <f t="shared" ref="C12:L12" si="6">C13+C14</f>
        <v>190.73309762859989</v>
      </c>
      <c r="D12" s="10">
        <f t="shared" si="6"/>
        <v>85.502052976499954</v>
      </c>
      <c r="E12" s="10">
        <f t="shared" si="6"/>
        <v>48.875031159599985</v>
      </c>
      <c r="F12" s="10">
        <f t="shared" si="6"/>
        <v>176.82513504880001</v>
      </c>
      <c r="G12" s="10">
        <f t="shared" si="6"/>
        <v>70.579521790499996</v>
      </c>
      <c r="H12" s="21">
        <f t="shared" si="6"/>
        <v>713.73593001669974</v>
      </c>
      <c r="I12" s="10">
        <f t="shared" si="6"/>
        <v>143.97044148450004</v>
      </c>
      <c r="J12" s="10">
        <f t="shared" si="6"/>
        <v>389.71624720370056</v>
      </c>
      <c r="K12" s="10">
        <f t="shared" si="6"/>
        <v>67.61805074610001</v>
      </c>
      <c r="L12" s="11">
        <f t="shared" si="6"/>
        <v>1315.0406694510002</v>
      </c>
      <c r="O12" s="19"/>
      <c r="P12" s="12"/>
      <c r="Q12" s="12"/>
      <c r="R12" s="20"/>
      <c r="S12" s="14"/>
      <c r="T12" s="14"/>
      <c r="U12" s="14"/>
      <c r="V12" s="14"/>
    </row>
    <row r="13" spans="1:23" x14ac:dyDescent="0.25">
      <c r="A13" s="15" t="s">
        <v>14</v>
      </c>
      <c r="B13" s="16">
        <v>107.41918913979987</v>
      </c>
      <c r="C13" s="16">
        <v>116.8022296785999</v>
      </c>
      <c r="D13" s="16">
        <v>48.037525966999965</v>
      </c>
      <c r="E13" s="16">
        <v>24.323799363899994</v>
      </c>
      <c r="F13" s="16">
        <v>90.360893927299998</v>
      </c>
      <c r="G13" s="16">
        <v>42.711486464299995</v>
      </c>
      <c r="H13" s="17">
        <f>SUM(B13:G13)</f>
        <v>429.65512454089975</v>
      </c>
      <c r="I13" s="16">
        <v>105.13031162830005</v>
      </c>
      <c r="J13" s="16">
        <v>101.38411637269989</v>
      </c>
      <c r="K13" s="16">
        <f>26.3111433783+1.84</f>
        <v>28.151143378299999</v>
      </c>
      <c r="L13" s="18">
        <f>H13+I13+J13+K13</f>
        <v>664.32069592019968</v>
      </c>
      <c r="O13" s="19"/>
      <c r="P13" s="12"/>
      <c r="Q13" s="12"/>
      <c r="R13" s="13"/>
      <c r="S13" s="14"/>
      <c r="T13" s="14"/>
      <c r="U13" s="14"/>
      <c r="V13" s="14"/>
    </row>
    <row r="14" spans="1:23" x14ac:dyDescent="0.25">
      <c r="A14" s="15" t="s">
        <v>15</v>
      </c>
      <c r="B14" s="16">
        <v>33.80190227289998</v>
      </c>
      <c r="C14" s="16">
        <v>73.930867949999993</v>
      </c>
      <c r="D14" s="16">
        <v>37.464527009499989</v>
      </c>
      <c r="E14" s="16">
        <v>24.551231795699987</v>
      </c>
      <c r="F14" s="16">
        <v>86.46424112150001</v>
      </c>
      <c r="G14" s="16">
        <v>27.868035326199994</v>
      </c>
      <c r="H14" s="17">
        <f>SUM(B14:G14)</f>
        <v>284.08080547579993</v>
      </c>
      <c r="I14" s="16">
        <v>38.840129856200008</v>
      </c>
      <c r="J14" s="16">
        <v>288.33213083100065</v>
      </c>
      <c r="K14" s="16">
        <f>38.9369073678+0.53</f>
        <v>39.466907367800005</v>
      </c>
      <c r="L14" s="18">
        <f>H14+I14+J14+K14</f>
        <v>650.71997353080053</v>
      </c>
      <c r="O14" s="19"/>
      <c r="P14" s="12"/>
      <c r="Q14" s="12"/>
      <c r="R14" s="14"/>
      <c r="S14" s="14"/>
      <c r="T14" s="14"/>
      <c r="U14" s="14"/>
      <c r="V14" s="14"/>
    </row>
    <row r="15" spans="1:23" x14ac:dyDescent="0.25">
      <c r="A15" s="9" t="s">
        <v>19</v>
      </c>
      <c r="B15" s="10">
        <f>B16+B17</f>
        <v>3.2757796245000002</v>
      </c>
      <c r="C15" s="10">
        <f t="shared" ref="C15:L15" si="7">C16+C17</f>
        <v>11.530732843099999</v>
      </c>
      <c r="D15" s="10">
        <f t="shared" si="7"/>
        <v>4.6530717239000001</v>
      </c>
      <c r="E15" s="10">
        <f t="shared" si="7"/>
        <v>9.4148492684000011</v>
      </c>
      <c r="F15" s="10">
        <f t="shared" si="7"/>
        <v>0</v>
      </c>
      <c r="G15" s="10">
        <f t="shared" si="7"/>
        <v>0</v>
      </c>
      <c r="H15" s="21">
        <f t="shared" si="7"/>
        <v>28.874433459900001</v>
      </c>
      <c r="I15" s="10">
        <f t="shared" si="7"/>
        <v>1.1527182907000002</v>
      </c>
      <c r="J15" s="10">
        <f t="shared" si="7"/>
        <v>701.28449032390176</v>
      </c>
      <c r="K15" s="10">
        <f t="shared" si="7"/>
        <v>64.645285654299997</v>
      </c>
      <c r="L15" s="11">
        <f t="shared" si="7"/>
        <v>795.9569277288017</v>
      </c>
      <c r="O15" s="19"/>
      <c r="P15" s="12"/>
      <c r="Q15" s="12"/>
      <c r="R15" s="20"/>
      <c r="S15" s="14"/>
      <c r="T15" s="14"/>
      <c r="U15" s="14"/>
      <c r="V15" s="14"/>
    </row>
    <row r="16" spans="1:23" x14ac:dyDescent="0.25">
      <c r="A16" s="15" t="s">
        <v>14</v>
      </c>
      <c r="B16" s="16">
        <v>2.3591320157000002</v>
      </c>
      <c r="C16" s="16">
        <v>4.9751559229999991</v>
      </c>
      <c r="D16" s="16">
        <v>4.6530717239000001</v>
      </c>
      <c r="E16" s="16">
        <v>4.7644386676000003</v>
      </c>
      <c r="F16" s="16">
        <v>0</v>
      </c>
      <c r="G16" s="16">
        <v>0</v>
      </c>
      <c r="H16" s="17">
        <f t="shared" si="1"/>
        <v>16.7517983302</v>
      </c>
      <c r="I16" s="16">
        <v>1.0511590396000001</v>
      </c>
      <c r="J16" s="16">
        <v>285.59366931650067</v>
      </c>
      <c r="K16" s="16">
        <f>22.1111641751+2.88</f>
        <v>24.9911641751</v>
      </c>
      <c r="L16" s="18">
        <f t="shared" si="2"/>
        <v>328.38779086140067</v>
      </c>
      <c r="O16" s="19"/>
      <c r="P16" s="12"/>
      <c r="Q16" s="12"/>
      <c r="R16" s="13"/>
      <c r="S16" s="14"/>
      <c r="T16" s="14"/>
      <c r="U16" s="14"/>
      <c r="V16" s="14"/>
    </row>
    <row r="17" spans="1:23" x14ac:dyDescent="0.25">
      <c r="A17" s="15" t="s">
        <v>15</v>
      </c>
      <c r="B17" s="16">
        <v>0.91664760880000007</v>
      </c>
      <c r="C17" s="16">
        <v>6.5555769201</v>
      </c>
      <c r="D17" s="16">
        <v>0</v>
      </c>
      <c r="E17" s="16">
        <v>4.6504106008000008</v>
      </c>
      <c r="F17" s="16">
        <v>0</v>
      </c>
      <c r="G17" s="16">
        <v>0</v>
      </c>
      <c r="H17" s="17">
        <f t="shared" si="1"/>
        <v>12.122635129700001</v>
      </c>
      <c r="I17" s="16">
        <v>0.1015592511</v>
      </c>
      <c r="J17" s="16">
        <v>415.69082100740104</v>
      </c>
      <c r="K17" s="16">
        <f>37.7041214792+1.95</f>
        <v>39.654121479200001</v>
      </c>
      <c r="L17" s="18">
        <f t="shared" si="2"/>
        <v>467.56913686740103</v>
      </c>
      <c r="O17" s="19"/>
      <c r="P17" s="12"/>
      <c r="Q17" s="12"/>
      <c r="R17" s="20"/>
      <c r="S17" s="14"/>
      <c r="T17" s="14"/>
      <c r="U17" s="14"/>
      <c r="V17" s="14"/>
      <c r="W17"/>
    </row>
    <row r="18" spans="1:23" x14ac:dyDescent="0.25">
      <c r="A18" s="22" t="s">
        <v>20</v>
      </c>
      <c r="B18" s="23">
        <f t="shared" ref="B18:L18" si="8">B3+B6+B12+B9+B15</f>
        <v>464.11022326609958</v>
      </c>
      <c r="C18" s="23">
        <f t="shared" si="8"/>
        <v>1134.4350096109001</v>
      </c>
      <c r="D18" s="23">
        <f t="shared" si="8"/>
        <v>271.58586785639989</v>
      </c>
      <c r="E18" s="23">
        <f t="shared" si="8"/>
        <v>632.39315457300006</v>
      </c>
      <c r="F18" s="23">
        <f t="shared" si="8"/>
        <v>957.80935506410015</v>
      </c>
      <c r="G18" s="23">
        <f t="shared" si="8"/>
        <v>441.82444361129996</v>
      </c>
      <c r="H18" s="23">
        <f t="shared" si="8"/>
        <v>3902.1580539817996</v>
      </c>
      <c r="I18" s="23">
        <f t="shared" si="8"/>
        <v>396.95982744499997</v>
      </c>
      <c r="J18" s="23">
        <f t="shared" si="8"/>
        <v>3259.4028206343064</v>
      </c>
      <c r="K18" s="23">
        <f t="shared" si="8"/>
        <v>266.88842435599997</v>
      </c>
      <c r="L18" s="18">
        <f t="shared" si="8"/>
        <v>7825.4091264171066</v>
      </c>
      <c r="O18" s="19"/>
      <c r="P18" s="12"/>
      <c r="Q18" s="12"/>
      <c r="R18" s="20"/>
      <c r="S18" s="14"/>
      <c r="T18" s="14"/>
      <c r="U18" s="14"/>
      <c r="V18" s="14"/>
      <c r="W18"/>
    </row>
    <row r="19" spans="1:23" x14ac:dyDescent="0.25">
      <c r="B19" s="24"/>
      <c r="C19" s="24"/>
      <c r="D19" s="24"/>
      <c r="E19" s="24"/>
      <c r="F19" s="24"/>
      <c r="G19" s="24"/>
      <c r="H19" s="24"/>
      <c r="I19" s="24"/>
      <c r="J19" s="24"/>
      <c r="K19" s="24"/>
      <c r="O19" s="19"/>
      <c r="P19" s="19"/>
      <c r="Q19" s="19"/>
      <c r="R19" s="25"/>
      <c r="W19"/>
    </row>
    <row r="20" spans="1:23" x14ac:dyDescent="0.25">
      <c r="O20" s="19"/>
      <c r="P20" s="19"/>
      <c r="Q20" s="19"/>
      <c r="R20" s="26"/>
      <c r="W20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f3a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2018-07-02T13:45:24Z</dcterms:created>
  <dcterms:modified xsi:type="dcterms:W3CDTF">2018-07-03T09:30:59Z</dcterms:modified>
</cp:coreProperties>
</file>