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Politik\Sagsområder\AU i tal\2017\regneark enkeltvis til web\"/>
    </mc:Choice>
  </mc:AlternateContent>
  <bookViews>
    <workbookView xWindow="0" yWindow="0" windowWidth="28800" windowHeight="14100"/>
  </bookViews>
  <sheets>
    <sheet name="g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E58" i="1"/>
  <c r="D58" i="1"/>
  <c r="C58" i="1"/>
  <c r="B58" i="1"/>
  <c r="G58" i="1" s="1"/>
  <c r="F57" i="1"/>
  <c r="E57" i="1"/>
  <c r="D57" i="1"/>
  <c r="C57" i="1"/>
  <c r="B57" i="1"/>
  <c r="G57" i="1" s="1"/>
  <c r="F56" i="1"/>
  <c r="F60" i="1" s="1"/>
  <c r="E56" i="1"/>
  <c r="E60" i="1" s="1"/>
  <c r="D56" i="1"/>
  <c r="D60" i="1" s="1"/>
  <c r="C56" i="1"/>
  <c r="C60" i="1" s="1"/>
  <c r="B56" i="1"/>
  <c r="G56" i="1" s="1"/>
  <c r="F55" i="1"/>
  <c r="E55" i="1"/>
  <c r="D55" i="1"/>
  <c r="C55" i="1"/>
  <c r="F54" i="1"/>
  <c r="E54" i="1"/>
  <c r="D54" i="1"/>
  <c r="C54" i="1"/>
  <c r="B54" i="1"/>
  <c r="G54" i="1" s="1"/>
  <c r="F53" i="1"/>
  <c r="E53" i="1"/>
  <c r="D53" i="1"/>
  <c r="C53" i="1"/>
  <c r="B53" i="1"/>
  <c r="G53" i="1" s="1"/>
  <c r="F52" i="1"/>
  <c r="E52" i="1"/>
  <c r="D52" i="1"/>
  <c r="C52" i="1"/>
  <c r="B52" i="1"/>
  <c r="G52" i="1" s="1"/>
  <c r="F51" i="1"/>
  <c r="E51" i="1"/>
  <c r="D51" i="1"/>
  <c r="C51" i="1"/>
  <c r="B51" i="1"/>
  <c r="G51" i="1" s="1"/>
  <c r="F50" i="1"/>
  <c r="F59" i="1" s="1"/>
  <c r="E50" i="1"/>
  <c r="E59" i="1" s="1"/>
  <c r="D50" i="1"/>
  <c r="D59" i="1" s="1"/>
  <c r="C50" i="1"/>
  <c r="C59" i="1" s="1"/>
  <c r="B50" i="1"/>
  <c r="G50" i="1" s="1"/>
  <c r="G49" i="1"/>
  <c r="G47" i="1"/>
  <c r="G46" i="1"/>
  <c r="G45" i="1"/>
  <c r="F44" i="1"/>
  <c r="E44" i="1"/>
  <c r="D44" i="1"/>
  <c r="C44" i="1"/>
  <c r="B44" i="1"/>
  <c r="G44" i="1" s="1"/>
  <c r="G43" i="1"/>
  <c r="G42" i="1"/>
  <c r="F41" i="1"/>
  <c r="F48" i="1" s="1"/>
  <c r="E41" i="1"/>
  <c r="E48" i="1" s="1"/>
  <c r="D41" i="1"/>
  <c r="D48" i="1" s="1"/>
  <c r="C41" i="1"/>
  <c r="C48" i="1" s="1"/>
  <c r="B41" i="1"/>
  <c r="B48" i="1" s="1"/>
  <c r="G48" i="1" s="1"/>
  <c r="G40" i="1"/>
  <c r="G38" i="1"/>
  <c r="G37" i="1"/>
  <c r="G36" i="1"/>
  <c r="F35" i="1"/>
  <c r="E35" i="1"/>
  <c r="D35" i="1"/>
  <c r="C35" i="1"/>
  <c r="B35" i="1"/>
  <c r="G35" i="1" s="1"/>
  <c r="G34" i="1"/>
  <c r="G33" i="1"/>
  <c r="F32" i="1"/>
  <c r="F39" i="1" s="1"/>
  <c r="E32" i="1"/>
  <c r="E39" i="1" s="1"/>
  <c r="D32" i="1"/>
  <c r="D39" i="1" s="1"/>
  <c r="C32" i="1"/>
  <c r="C39" i="1" s="1"/>
  <c r="B32" i="1"/>
  <c r="B39" i="1" s="1"/>
  <c r="G39" i="1" s="1"/>
  <c r="G31" i="1"/>
  <c r="G29" i="1"/>
  <c r="G28" i="1"/>
  <c r="G27" i="1"/>
  <c r="F26" i="1"/>
  <c r="D26" i="1"/>
  <c r="C26" i="1"/>
  <c r="B26" i="1"/>
  <c r="G26" i="1" s="1"/>
  <c r="G25" i="1"/>
  <c r="G24" i="1"/>
  <c r="F23" i="1"/>
  <c r="F30" i="1" s="1"/>
  <c r="D23" i="1"/>
  <c r="D30" i="1" s="1"/>
  <c r="C23" i="1"/>
  <c r="C30" i="1" s="1"/>
  <c r="B23" i="1"/>
  <c r="G23" i="1" s="1"/>
  <c r="G22" i="1"/>
  <c r="G20" i="1"/>
  <c r="G19" i="1"/>
  <c r="G18" i="1"/>
  <c r="F17" i="1"/>
  <c r="E17" i="1"/>
  <c r="D17" i="1"/>
  <c r="C17" i="1"/>
  <c r="B17" i="1"/>
  <c r="G17" i="1" s="1"/>
  <c r="G16" i="1"/>
  <c r="F15" i="1"/>
  <c r="F21" i="1" s="1"/>
  <c r="E15" i="1"/>
  <c r="E21" i="1" s="1"/>
  <c r="D15" i="1"/>
  <c r="D21" i="1" s="1"/>
  <c r="C15" i="1"/>
  <c r="C21" i="1" s="1"/>
  <c r="B15" i="1"/>
  <c r="B21" i="1" s="1"/>
  <c r="G14" i="1"/>
  <c r="G12" i="1"/>
  <c r="G11" i="1"/>
  <c r="G10" i="1"/>
  <c r="F9" i="1"/>
  <c r="E9" i="1"/>
  <c r="D9" i="1"/>
  <c r="C9" i="1"/>
  <c r="G9" i="1" s="1"/>
  <c r="B9" i="1"/>
  <c r="G8" i="1"/>
  <c r="G7" i="1"/>
  <c r="G6" i="1"/>
  <c r="G5" i="1"/>
  <c r="F4" i="1"/>
  <c r="F13" i="1" s="1"/>
  <c r="E4" i="1"/>
  <c r="E13" i="1" s="1"/>
  <c r="D4" i="1"/>
  <c r="D13" i="1" s="1"/>
  <c r="C4" i="1"/>
  <c r="C13" i="1" s="1"/>
  <c r="B4" i="1"/>
  <c r="G4" i="1" s="1"/>
  <c r="G13" i="1" s="1"/>
  <c r="G30" i="1" l="1"/>
  <c r="B13" i="1"/>
  <c r="G15" i="1"/>
  <c r="G21" i="1" s="1"/>
  <c r="B55" i="1"/>
  <c r="G55" i="1" s="1"/>
  <c r="G60" i="1" s="1"/>
  <c r="B59" i="1"/>
  <c r="G59" i="1" s="1"/>
  <c r="B60" i="1"/>
  <c r="G32" i="1"/>
  <c r="G41" i="1"/>
</calcChain>
</file>

<file path=xl/sharedStrings.xml><?xml version="1.0" encoding="utf-8"?>
<sst xmlns="http://schemas.openxmlformats.org/spreadsheetml/2006/main" count="67" uniqueCount="27">
  <si>
    <t>1000 kr.</t>
  </si>
  <si>
    <t>Arts</t>
  </si>
  <si>
    <t>Science and Technology</t>
  </si>
  <si>
    <t>Health</t>
  </si>
  <si>
    <t>Aarhus BSS</t>
  </si>
  <si>
    <t>Fællesområdet</t>
  </si>
  <si>
    <t>I alt</t>
  </si>
  <si>
    <t>Delregnskab 1 - ordinær virksomhed *)</t>
  </si>
  <si>
    <t>Indtægter</t>
  </si>
  <si>
    <t>Finanslovstilskud</t>
  </si>
  <si>
    <t>Eksterne tilskud</t>
  </si>
  <si>
    <t>Salg/øvrige driftsindtægter</t>
  </si>
  <si>
    <t>Interne bidrag</t>
  </si>
  <si>
    <t>Omkostninger</t>
  </si>
  <si>
    <t>Løn</t>
  </si>
  <si>
    <t>Øvrige driftsomkostninger</t>
  </si>
  <si>
    <t>Finansielle poster</t>
  </si>
  <si>
    <t>Årets resultat</t>
  </si>
  <si>
    <t>Delregnskab 2 - indtægtsdækket virksomhed</t>
  </si>
  <si>
    <t>Delregnskab 3 - retsmedicin</t>
  </si>
  <si>
    <t>Delregnskab 4 - tilskudsfinansieret forskning</t>
  </si>
  <si>
    <t>Delregnskab 5 - andre tilskudsfinansierede aktiviteter</t>
  </si>
  <si>
    <t>AU i alt</t>
  </si>
  <si>
    <t>Årets resultat af ordinær drift</t>
  </si>
  <si>
    <t>Relativ lønandel</t>
  </si>
  <si>
    <t>*) Delregnskab 6 Uddannelsesforskning og Delregnskab 9 Grønlandsbeskattede er lagt sammen med Delregnskab 1.</t>
  </si>
  <si>
    <t>G1. Resultatopgørelse for 2017 fordelt på fakulteter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</si>
</sst>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,###,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1D3E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9EFE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3" fontId="3" fillId="0" borderId="0" xfId="0" applyNumberFormat="1" applyFont="1"/>
    <xf numFmtId="3" fontId="3" fillId="0" borderId="0" xfId="1" applyNumberFormat="1" applyFont="1"/>
    <xf numFmtId="3" fontId="0" fillId="0" borderId="0" xfId="0" applyNumberFormat="1"/>
    <xf numFmtId="165" fontId="0" fillId="0" borderId="1" xfId="1" applyNumberFormat="1" applyFont="1" applyBorder="1"/>
    <xf numFmtId="3" fontId="3" fillId="0" borderId="1" xfId="0" applyNumberFormat="1" applyFont="1" applyBorder="1"/>
    <xf numFmtId="165" fontId="0" fillId="3" borderId="1" xfId="1" applyNumberFormat="1" applyFont="1" applyFill="1" applyBorder="1"/>
    <xf numFmtId="3" fontId="0" fillId="0" borderId="0" xfId="1" applyNumberFormat="1" applyFont="1"/>
    <xf numFmtId="9" fontId="0" fillId="3" borderId="1" xfId="2" applyFont="1" applyFill="1" applyBorder="1"/>
    <xf numFmtId="3" fontId="0" fillId="0" borderId="1" xfId="2" applyNumberFormat="1" applyFont="1" applyBorder="1"/>
    <xf numFmtId="3" fontId="0" fillId="0" borderId="1" xfId="1" applyNumberFormat="1" applyFont="1" applyBorder="1"/>
    <xf numFmtId="3" fontId="4" fillId="0" borderId="0" xfId="1" applyNumberFormat="1" applyFont="1"/>
    <xf numFmtId="3" fontId="3" fillId="4" borderId="1" xfId="0" applyNumberFormat="1" applyFont="1" applyFill="1" applyBorder="1" applyAlignment="1">
      <alignment horizontal="left"/>
    </xf>
    <xf numFmtId="165" fontId="3" fillId="4" borderId="1" xfId="1" applyNumberFormat="1" applyFont="1" applyFill="1" applyBorder="1"/>
    <xf numFmtId="3" fontId="0" fillId="0" borderId="1" xfId="0" applyNumberFormat="1" applyFont="1" applyBorder="1" applyAlignment="1">
      <alignment horizontal="left" indent="1"/>
    </xf>
    <xf numFmtId="3" fontId="3" fillId="3" borderId="1" xfId="0" applyNumberFormat="1" applyFont="1" applyFill="1" applyBorder="1"/>
    <xf numFmtId="3" fontId="5" fillId="0" borderId="0" xfId="0" applyNumberFormat="1" applyFont="1"/>
    <xf numFmtId="3" fontId="3" fillId="5" borderId="1" xfId="0" applyNumberFormat="1" applyFont="1" applyFill="1" applyBorder="1"/>
    <xf numFmtId="165" fontId="3" fillId="5" borderId="1" xfId="1" applyNumberFormat="1" applyFont="1" applyFill="1" applyBorder="1"/>
    <xf numFmtId="3" fontId="2" fillId="2" borderId="1" xfId="1" applyNumberFormat="1" applyFont="1" applyFill="1" applyBorder="1" applyAlignment="1">
      <alignment horizontal="center" wrapText="1"/>
    </xf>
    <xf numFmtId="3" fontId="0" fillId="3" borderId="1" xfId="1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colors>
    <mruColors>
      <color rgb="FFE9EFEF"/>
      <color rgb="FFD5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topLeftCell="A25" zoomScaleNormal="100" workbookViewId="0">
      <selection activeCell="H37" sqref="H37"/>
    </sheetView>
  </sheetViews>
  <sheetFormatPr defaultColWidth="8.85546875" defaultRowHeight="15" x14ac:dyDescent="0.25"/>
  <cols>
    <col min="1" max="1" width="32.7109375" style="1" customWidth="1"/>
    <col min="2" max="2" width="12.42578125" style="7" customWidth="1"/>
    <col min="3" max="3" width="17.28515625" style="7" customWidth="1"/>
    <col min="4" max="4" width="15.28515625" style="7" customWidth="1"/>
    <col min="5" max="5" width="16.28515625" style="7" customWidth="1"/>
    <col min="6" max="7" width="15.28515625" style="7" customWidth="1"/>
    <col min="8" max="8" width="16.7109375" style="3" customWidth="1"/>
    <col min="9" max="9" width="15.28515625" style="3" customWidth="1"/>
    <col min="10" max="16384" width="8.85546875" style="3"/>
  </cols>
  <sheetData>
    <row r="1" spans="1:7" s="1" customFormat="1" x14ac:dyDescent="0.25">
      <c r="A1" s="1" t="s">
        <v>26</v>
      </c>
      <c r="B1" s="2"/>
      <c r="C1" s="2"/>
      <c r="D1" s="2"/>
      <c r="E1" s="2"/>
      <c r="F1" s="2"/>
      <c r="G1" s="2"/>
    </row>
    <row r="2" spans="1:7" ht="30" x14ac:dyDescent="0.25">
      <c r="A2" s="21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</row>
    <row r="3" spans="1:7" x14ac:dyDescent="0.25">
      <c r="A3" s="15" t="s">
        <v>7</v>
      </c>
      <c r="B3" s="20"/>
      <c r="C3" s="20"/>
      <c r="D3" s="20"/>
      <c r="E3" s="20"/>
      <c r="F3" s="20"/>
      <c r="G3" s="20"/>
    </row>
    <row r="4" spans="1:7" x14ac:dyDescent="0.25">
      <c r="A4" s="12" t="s">
        <v>8</v>
      </c>
      <c r="B4" s="13">
        <f>B5+B7+B6+B8</f>
        <v>704444133.46000004</v>
      </c>
      <c r="C4" s="13">
        <f t="shared" ref="C4:F4" si="0">C5+C7+C6+C8</f>
        <v>1298444960.7299998</v>
      </c>
      <c r="D4" s="13">
        <f t="shared" si="0"/>
        <v>780166257.76999986</v>
      </c>
      <c r="E4" s="13">
        <f>E5+E7+E6+E8</f>
        <v>742766500.57999992</v>
      </c>
      <c r="F4" s="13">
        <f t="shared" si="0"/>
        <v>916774176.21000004</v>
      </c>
      <c r="G4" s="13">
        <f>SUM(B4:F4)</f>
        <v>4442596028.75</v>
      </c>
    </row>
    <row r="5" spans="1:7" x14ac:dyDescent="0.25">
      <c r="A5" s="14" t="s">
        <v>9</v>
      </c>
      <c r="B5" s="4">
        <v>835504698.27999997</v>
      </c>
      <c r="C5" s="4">
        <v>1529637453.1599998</v>
      </c>
      <c r="D5" s="4">
        <v>876364124.25999987</v>
      </c>
      <c r="E5" s="4">
        <v>858281027.45999992</v>
      </c>
      <c r="F5" s="4">
        <v>45858601.789999999</v>
      </c>
      <c r="G5" s="4">
        <f t="shared" ref="G5:G58" si="1">SUM(B5:F5)</f>
        <v>4145645904.9499993</v>
      </c>
    </row>
    <row r="6" spans="1:7" x14ac:dyDescent="0.25">
      <c r="A6" s="14" t="s">
        <v>10</v>
      </c>
      <c r="B6" s="4">
        <v>0</v>
      </c>
      <c r="C6" s="4">
        <v>0</v>
      </c>
      <c r="D6" s="4"/>
      <c r="E6" s="4">
        <v>-229906.07</v>
      </c>
      <c r="F6" s="4">
        <v>0</v>
      </c>
      <c r="G6" s="4">
        <f t="shared" si="1"/>
        <v>-229906.07</v>
      </c>
    </row>
    <row r="7" spans="1:7" x14ac:dyDescent="0.25">
      <c r="A7" s="14" t="s">
        <v>11</v>
      </c>
      <c r="B7" s="4">
        <v>45897183.020000011</v>
      </c>
      <c r="C7" s="4">
        <v>85893124.050000012</v>
      </c>
      <c r="D7" s="4">
        <v>59470728.509999998</v>
      </c>
      <c r="E7" s="4">
        <v>64874391.109999999</v>
      </c>
      <c r="F7" s="4">
        <v>40540603.18</v>
      </c>
      <c r="G7" s="4">
        <f t="shared" si="1"/>
        <v>296676029.87</v>
      </c>
    </row>
    <row r="8" spans="1:7" x14ac:dyDescent="0.25">
      <c r="A8" s="14" t="s">
        <v>12</v>
      </c>
      <c r="B8" s="4">
        <v>-176957747.83999997</v>
      </c>
      <c r="C8" s="4">
        <v>-317085616.47999996</v>
      </c>
      <c r="D8" s="4">
        <v>-155668595</v>
      </c>
      <c r="E8" s="4">
        <v>-180159011.92000002</v>
      </c>
      <c r="F8" s="4">
        <v>830374971.24000001</v>
      </c>
      <c r="G8" s="4">
        <f t="shared" si="1"/>
        <v>504000</v>
      </c>
    </row>
    <row r="9" spans="1:7" x14ac:dyDescent="0.25">
      <c r="A9" s="12" t="s">
        <v>13</v>
      </c>
      <c r="B9" s="13">
        <f>SUM(B10:B11)</f>
        <v>-677596944.79000008</v>
      </c>
      <c r="C9" s="13">
        <f t="shared" ref="C9:F9" si="2">SUM(C10:C11)</f>
        <v>-1291987907.6199985</v>
      </c>
      <c r="D9" s="13">
        <f t="shared" si="2"/>
        <v>-760971022.71999776</v>
      </c>
      <c r="E9" s="13">
        <f>SUM(E10:E11)</f>
        <v>-735459676.28999877</v>
      </c>
      <c r="F9" s="13">
        <f t="shared" si="2"/>
        <v>-962584982.21000051</v>
      </c>
      <c r="G9" s="13">
        <f t="shared" si="1"/>
        <v>-4428600533.6299953</v>
      </c>
    </row>
    <row r="10" spans="1:7" x14ac:dyDescent="0.25">
      <c r="A10" s="14" t="s">
        <v>14</v>
      </c>
      <c r="B10" s="4">
        <v>-543141410.44000006</v>
      </c>
      <c r="C10" s="4">
        <v>-918034103.93999827</v>
      </c>
      <c r="D10" s="4">
        <v>-548387139.70999789</v>
      </c>
      <c r="E10" s="4">
        <v>-597784807.3799988</v>
      </c>
      <c r="F10" s="4">
        <v>-418219061.80000037</v>
      </c>
      <c r="G10" s="4">
        <f t="shared" si="1"/>
        <v>-3025566523.2699952</v>
      </c>
    </row>
    <row r="11" spans="1:7" x14ac:dyDescent="0.25">
      <c r="A11" s="14" t="s">
        <v>15</v>
      </c>
      <c r="B11" s="4">
        <v>-134455534.35000002</v>
      </c>
      <c r="C11" s="4">
        <v>-373953803.68000007</v>
      </c>
      <c r="D11" s="4">
        <v>-212583883.0099999</v>
      </c>
      <c r="E11" s="4">
        <v>-137674868.91</v>
      </c>
      <c r="F11" s="4">
        <v>-544365920.41000009</v>
      </c>
      <c r="G11" s="4">
        <f t="shared" si="1"/>
        <v>-1403034010.3600001</v>
      </c>
    </row>
    <row r="12" spans="1:7" x14ac:dyDescent="0.25">
      <c r="A12" s="12" t="s">
        <v>16</v>
      </c>
      <c r="B12" s="13">
        <v>-41982.700000000004</v>
      </c>
      <c r="C12" s="13">
        <v>-5429002.3200000003</v>
      </c>
      <c r="D12" s="13">
        <v>-34239.270000000026</v>
      </c>
      <c r="E12" s="13">
        <v>-185705.47</v>
      </c>
      <c r="F12" s="13">
        <v>46744353.890000008</v>
      </c>
      <c r="G12" s="13">
        <f t="shared" si="1"/>
        <v>41053424.13000001</v>
      </c>
    </row>
    <row r="13" spans="1:7" s="1" customFormat="1" x14ac:dyDescent="0.25">
      <c r="A13" s="17" t="s">
        <v>17</v>
      </c>
      <c r="B13" s="18">
        <f>B4+B9+B12</f>
        <v>26805205.969999958</v>
      </c>
      <c r="C13" s="18">
        <f t="shared" ref="C13:G13" si="3">C4+C9+C12</f>
        <v>1028050.7900013253</v>
      </c>
      <c r="D13" s="18">
        <f t="shared" si="3"/>
        <v>19160995.780002099</v>
      </c>
      <c r="E13" s="18">
        <f>E4+E9+E12</f>
        <v>7121118.8200011542</v>
      </c>
      <c r="F13" s="18">
        <f t="shared" si="3"/>
        <v>933547.88999953121</v>
      </c>
      <c r="G13" s="18">
        <f t="shared" si="3"/>
        <v>55048919.250004664</v>
      </c>
    </row>
    <row r="14" spans="1:7" x14ac:dyDescent="0.25">
      <c r="A14" s="15" t="s">
        <v>18</v>
      </c>
      <c r="B14" s="6"/>
      <c r="C14" s="6"/>
      <c r="D14" s="6"/>
      <c r="E14" s="6"/>
      <c r="F14" s="6"/>
      <c r="G14" s="6">
        <f t="shared" si="1"/>
        <v>0</v>
      </c>
    </row>
    <row r="15" spans="1:7" x14ac:dyDescent="0.25">
      <c r="A15" s="12" t="s">
        <v>8</v>
      </c>
      <c r="B15" s="13">
        <f>B16</f>
        <v>14055717.349999998</v>
      </c>
      <c r="C15" s="13">
        <f>C16</f>
        <v>57678373.710000008</v>
      </c>
      <c r="D15" s="13">
        <f>D16</f>
        <v>30917687.969999991</v>
      </c>
      <c r="E15" s="13">
        <f>E16</f>
        <v>11197575.540000001</v>
      </c>
      <c r="F15" s="13">
        <f>F16</f>
        <v>31772934.069999997</v>
      </c>
      <c r="G15" s="13">
        <f t="shared" si="1"/>
        <v>145622288.64000002</v>
      </c>
    </row>
    <row r="16" spans="1:7" x14ac:dyDescent="0.25">
      <c r="A16" s="14" t="s">
        <v>11</v>
      </c>
      <c r="B16" s="4">
        <v>14055717.349999998</v>
      </c>
      <c r="C16" s="4">
        <v>57678373.710000008</v>
      </c>
      <c r="D16" s="4">
        <v>30917687.969999991</v>
      </c>
      <c r="E16" s="4">
        <v>11197575.540000001</v>
      </c>
      <c r="F16" s="4">
        <v>31772934.069999997</v>
      </c>
      <c r="G16" s="4">
        <f t="shared" si="1"/>
        <v>145622288.64000002</v>
      </c>
    </row>
    <row r="17" spans="1:7" x14ac:dyDescent="0.25">
      <c r="A17" s="12" t="s">
        <v>13</v>
      </c>
      <c r="B17" s="13">
        <f>SUM(B18:B19)</f>
        <v>-12034574.82</v>
      </c>
      <c r="C17" s="13">
        <f t="shared" ref="C17:F17" si="4">SUM(C18:C19)</f>
        <v>-59768914.539999992</v>
      </c>
      <c r="D17" s="13">
        <f t="shared" si="4"/>
        <v>-26462840.879999995</v>
      </c>
      <c r="E17" s="13">
        <f>SUM(E18:E19)</f>
        <v>-9983772.6099999994</v>
      </c>
      <c r="F17" s="13">
        <f t="shared" si="4"/>
        <v>-26247615.530000009</v>
      </c>
      <c r="G17" s="13">
        <f t="shared" si="1"/>
        <v>-134497718.38</v>
      </c>
    </row>
    <row r="18" spans="1:7" x14ac:dyDescent="0.25">
      <c r="A18" s="14" t="s">
        <v>14</v>
      </c>
      <c r="B18" s="4">
        <v>-4117332.07</v>
      </c>
      <c r="C18" s="4">
        <v>-23661385.129999992</v>
      </c>
      <c r="D18" s="4">
        <v>-15231221.949999999</v>
      </c>
      <c r="E18" s="4">
        <v>-2558813.2899999996</v>
      </c>
      <c r="F18" s="4">
        <v>-12584338.290000003</v>
      </c>
      <c r="G18" s="4">
        <f t="shared" si="1"/>
        <v>-58153090.729999989</v>
      </c>
    </row>
    <row r="19" spans="1:7" x14ac:dyDescent="0.25">
      <c r="A19" s="14" t="s">
        <v>15</v>
      </c>
      <c r="B19" s="4">
        <v>-7917242.75</v>
      </c>
      <c r="C19" s="4">
        <v>-36107529.409999996</v>
      </c>
      <c r="D19" s="4">
        <v>-11231618.929999998</v>
      </c>
      <c r="E19" s="4">
        <v>-7424959.3200000003</v>
      </c>
      <c r="F19" s="4">
        <v>-13663277.240000004</v>
      </c>
      <c r="G19" s="4">
        <f t="shared" si="1"/>
        <v>-76344627.650000006</v>
      </c>
    </row>
    <row r="20" spans="1:7" x14ac:dyDescent="0.25">
      <c r="A20" s="12" t="s">
        <v>16</v>
      </c>
      <c r="B20" s="13">
        <v>-147.64999999999998</v>
      </c>
      <c r="C20" s="13">
        <v>-16659.960000000003</v>
      </c>
      <c r="D20" s="13">
        <v>-4002.8999999999969</v>
      </c>
      <c r="E20" s="13">
        <v>1571.9599999999987</v>
      </c>
      <c r="F20" s="13">
        <v>-70.320000000000007</v>
      </c>
      <c r="G20" s="13">
        <f t="shared" si="1"/>
        <v>-19308.870000000003</v>
      </c>
    </row>
    <row r="21" spans="1:7" s="1" customFormat="1" x14ac:dyDescent="0.25">
      <c r="A21" s="17" t="s">
        <v>17</v>
      </c>
      <c r="B21" s="18">
        <f>B15+B17+B20</f>
        <v>2020994.8799999976</v>
      </c>
      <c r="C21" s="18">
        <f t="shared" ref="C21:G21" si="5">C15+C17+C20</f>
        <v>-2107200.7899999833</v>
      </c>
      <c r="D21" s="18">
        <f t="shared" si="5"/>
        <v>4450844.1899999958</v>
      </c>
      <c r="E21" s="18">
        <f>E15+E17+E20</f>
        <v>1215374.8900000015</v>
      </c>
      <c r="F21" s="18">
        <f t="shared" si="5"/>
        <v>5525248.2199999876</v>
      </c>
      <c r="G21" s="18">
        <f t="shared" si="5"/>
        <v>11105261.390000021</v>
      </c>
    </row>
    <row r="22" spans="1:7" x14ac:dyDescent="0.25">
      <c r="A22" s="15" t="s">
        <v>19</v>
      </c>
      <c r="B22" s="6"/>
      <c r="C22" s="6"/>
      <c r="D22" s="6"/>
      <c r="E22" s="6"/>
      <c r="F22" s="6"/>
      <c r="G22" s="6">
        <f t="shared" si="1"/>
        <v>0</v>
      </c>
    </row>
    <row r="23" spans="1:7" x14ac:dyDescent="0.25">
      <c r="A23" s="12" t="s">
        <v>8</v>
      </c>
      <c r="B23" s="13">
        <f t="shared" ref="B23:C23" si="6">B24+B25</f>
        <v>0</v>
      </c>
      <c r="C23" s="13">
        <f t="shared" si="6"/>
        <v>0</v>
      </c>
      <c r="D23" s="13">
        <f>D24+D25</f>
        <v>45690846.780000001</v>
      </c>
      <c r="E23" s="13"/>
      <c r="F23" s="13">
        <f t="shared" ref="F23" si="7">F24+F25</f>
        <v>0</v>
      </c>
      <c r="G23" s="13">
        <f t="shared" si="1"/>
        <v>45690846.780000001</v>
      </c>
    </row>
    <row r="24" spans="1:7" x14ac:dyDescent="0.25">
      <c r="A24" s="14" t="s">
        <v>11</v>
      </c>
      <c r="B24" s="4"/>
      <c r="C24" s="4"/>
      <c r="D24" s="4">
        <v>46194846.780000001</v>
      </c>
      <c r="E24" s="4"/>
      <c r="F24" s="4"/>
      <c r="G24" s="4">
        <f t="shared" si="1"/>
        <v>46194846.780000001</v>
      </c>
    </row>
    <row r="25" spans="1:7" x14ac:dyDescent="0.25">
      <c r="A25" s="14" t="s">
        <v>12</v>
      </c>
      <c r="B25" s="4"/>
      <c r="C25" s="4"/>
      <c r="D25" s="4">
        <v>-504000</v>
      </c>
      <c r="E25" s="4"/>
      <c r="F25" s="4"/>
      <c r="G25" s="4">
        <f t="shared" si="1"/>
        <v>-504000</v>
      </c>
    </row>
    <row r="26" spans="1:7" x14ac:dyDescent="0.25">
      <c r="A26" s="12" t="s">
        <v>13</v>
      </c>
      <c r="B26" s="13">
        <f>SUM(B27:B28)</f>
        <v>0</v>
      </c>
      <c r="C26" s="13">
        <f>SUM(C27:C28)</f>
        <v>0</v>
      </c>
      <c r="D26" s="13">
        <f>SUM(D27:D28)</f>
        <v>-45677436.520000003</v>
      </c>
      <c r="E26" s="13"/>
      <c r="F26" s="13">
        <f t="shared" ref="F26" si="8">SUM(F27:F28)</f>
        <v>0</v>
      </c>
      <c r="G26" s="13">
        <f t="shared" si="1"/>
        <v>-45677436.520000003</v>
      </c>
    </row>
    <row r="27" spans="1:7" x14ac:dyDescent="0.25">
      <c r="A27" s="14" t="s">
        <v>14</v>
      </c>
      <c r="B27" s="4"/>
      <c r="C27" s="4"/>
      <c r="D27" s="4">
        <v>-22209458.549999997</v>
      </c>
      <c r="E27" s="4"/>
      <c r="F27" s="4"/>
      <c r="G27" s="4">
        <f t="shared" si="1"/>
        <v>-22209458.549999997</v>
      </c>
    </row>
    <row r="28" spans="1:7" x14ac:dyDescent="0.25">
      <c r="A28" s="14" t="s">
        <v>15</v>
      </c>
      <c r="B28" s="4"/>
      <c r="C28" s="4"/>
      <c r="D28" s="4">
        <v>-23467977.970000006</v>
      </c>
      <c r="E28" s="4"/>
      <c r="F28" s="4"/>
      <c r="G28" s="4">
        <f t="shared" si="1"/>
        <v>-23467977.970000006</v>
      </c>
    </row>
    <row r="29" spans="1:7" x14ac:dyDescent="0.25">
      <c r="A29" s="12" t="s">
        <v>16</v>
      </c>
      <c r="B29" s="13"/>
      <c r="C29" s="13"/>
      <c r="D29" s="13">
        <v>0</v>
      </c>
      <c r="E29" s="13"/>
      <c r="F29" s="13"/>
      <c r="G29" s="13">
        <f t="shared" si="1"/>
        <v>0</v>
      </c>
    </row>
    <row r="30" spans="1:7" s="1" customFormat="1" x14ac:dyDescent="0.25">
      <c r="A30" s="17" t="s">
        <v>17</v>
      </c>
      <c r="B30" s="18"/>
      <c r="C30" s="18">
        <f>C23+C26+C29</f>
        <v>0</v>
      </c>
      <c r="D30" s="18">
        <f>D23+D26+D29</f>
        <v>13410.259999997914</v>
      </c>
      <c r="E30" s="18"/>
      <c r="F30" s="18">
        <f t="shared" ref="F30" si="9">F23+F26+F29</f>
        <v>0</v>
      </c>
      <c r="G30" s="18">
        <f>G23+G26+G29</f>
        <v>13410.259999997914</v>
      </c>
    </row>
    <row r="31" spans="1:7" x14ac:dyDescent="0.25">
      <c r="A31" s="15" t="s">
        <v>20</v>
      </c>
      <c r="B31" s="6"/>
      <c r="C31" s="6"/>
      <c r="D31" s="6"/>
      <c r="E31" s="6"/>
      <c r="F31" s="6"/>
      <c r="G31" s="6">
        <f t="shared" si="1"/>
        <v>0</v>
      </c>
    </row>
    <row r="32" spans="1:7" x14ac:dyDescent="0.25">
      <c r="A32" s="12" t="s">
        <v>8</v>
      </c>
      <c r="B32" s="13">
        <f>B33+B34</f>
        <v>189689033.52000004</v>
      </c>
      <c r="C32" s="13">
        <f>C33+C34</f>
        <v>1049075803.5899999</v>
      </c>
      <c r="D32" s="13">
        <f>D33+D34</f>
        <v>326294640.48000002</v>
      </c>
      <c r="E32" s="13">
        <f>E33+E34</f>
        <v>172552011.52000001</v>
      </c>
      <c r="F32" s="13">
        <f>F33+F34</f>
        <v>22315144.530000001</v>
      </c>
      <c r="G32" s="13">
        <f t="shared" si="1"/>
        <v>1759926633.6399999</v>
      </c>
    </row>
    <row r="33" spans="1:7" x14ac:dyDescent="0.25">
      <c r="A33" s="14" t="s">
        <v>10</v>
      </c>
      <c r="B33" s="4">
        <v>189063043.99000004</v>
      </c>
      <c r="C33" s="4">
        <v>1046512077.0899999</v>
      </c>
      <c r="D33" s="4">
        <v>328390848.64000005</v>
      </c>
      <c r="E33" s="4">
        <v>172505891.37</v>
      </c>
      <c r="F33" s="4">
        <v>22247632.560000002</v>
      </c>
      <c r="G33" s="4">
        <f t="shared" si="1"/>
        <v>1758719493.6500001</v>
      </c>
    </row>
    <row r="34" spans="1:7" x14ac:dyDescent="0.25">
      <c r="A34" s="14" t="s">
        <v>11</v>
      </c>
      <c r="B34" s="4">
        <v>625989.53</v>
      </c>
      <c r="C34" s="4">
        <v>2563726.5</v>
      </c>
      <c r="D34" s="4">
        <v>-2096208.1599999997</v>
      </c>
      <c r="E34" s="4">
        <v>46120.149999999994</v>
      </c>
      <c r="F34" s="4">
        <v>67511.97</v>
      </c>
      <c r="G34" s="4">
        <f t="shared" si="1"/>
        <v>1207139.9900000005</v>
      </c>
    </row>
    <row r="35" spans="1:7" x14ac:dyDescent="0.25">
      <c r="A35" s="12" t="s">
        <v>13</v>
      </c>
      <c r="B35" s="13">
        <f>SUM(B36:B37)</f>
        <v>-189644345.87000003</v>
      </c>
      <c r="C35" s="13">
        <f t="shared" ref="C35:F35" si="10">SUM(C36:C37)</f>
        <v>-1048734451.1500002</v>
      </c>
      <c r="D35" s="13">
        <f t="shared" si="10"/>
        <v>-326272542.41000009</v>
      </c>
      <c r="E35" s="13">
        <f>SUM(E36:E37)</f>
        <v>-172574417.81</v>
      </c>
      <c r="F35" s="13">
        <f t="shared" si="10"/>
        <v>-22399883.040000007</v>
      </c>
      <c r="G35" s="13">
        <f t="shared" si="1"/>
        <v>-1759625640.2800002</v>
      </c>
    </row>
    <row r="36" spans="1:7" x14ac:dyDescent="0.25">
      <c r="A36" s="14" t="s">
        <v>14</v>
      </c>
      <c r="B36" s="4">
        <v>-108859214.80000003</v>
      </c>
      <c r="C36" s="4">
        <v>-556338872.70000017</v>
      </c>
      <c r="D36" s="4">
        <v>-172786922.58000004</v>
      </c>
      <c r="E36" s="4">
        <v>-103168929.10000004</v>
      </c>
      <c r="F36" s="4">
        <v>-16543460.010000005</v>
      </c>
      <c r="G36" s="4">
        <f t="shared" si="1"/>
        <v>-957697399.1900003</v>
      </c>
    </row>
    <row r="37" spans="1:7" x14ac:dyDescent="0.25">
      <c r="A37" s="14" t="s">
        <v>15</v>
      </c>
      <c r="B37" s="4">
        <v>-80785131.070000008</v>
      </c>
      <c r="C37" s="4">
        <v>-492395578.45000005</v>
      </c>
      <c r="D37" s="4">
        <v>-153485619.83000004</v>
      </c>
      <c r="E37" s="4">
        <v>-69405488.709999964</v>
      </c>
      <c r="F37" s="4">
        <v>-5856423.0300000003</v>
      </c>
      <c r="G37" s="4">
        <f t="shared" si="1"/>
        <v>-801928241.09000003</v>
      </c>
    </row>
    <row r="38" spans="1:7" x14ac:dyDescent="0.25">
      <c r="A38" s="12" t="s">
        <v>16</v>
      </c>
      <c r="B38" s="13">
        <v>-11963.179999999998</v>
      </c>
      <c r="C38" s="13">
        <v>8605.1900000000041</v>
      </c>
      <c r="D38" s="13">
        <v>67.140000000001805</v>
      </c>
      <c r="E38" s="13">
        <v>12814.320000000003</v>
      </c>
      <c r="F38" s="13">
        <v>510.94</v>
      </c>
      <c r="G38" s="13">
        <f t="shared" si="1"/>
        <v>10034.410000000011</v>
      </c>
    </row>
    <row r="39" spans="1:7" s="1" customFormat="1" x14ac:dyDescent="0.25">
      <c r="A39" s="17" t="s">
        <v>17</v>
      </c>
      <c r="B39" s="18">
        <f>B32+B35+B38</f>
        <v>32724.47000000596</v>
      </c>
      <c r="C39" s="18">
        <f t="shared" ref="C39:F39" si="11">C32+C35+C38</f>
        <v>349957.62999969959</v>
      </c>
      <c r="D39" s="18">
        <f t="shared" si="11"/>
        <v>22165.209999933246</v>
      </c>
      <c r="E39" s="18">
        <f>E32+E35+E38</f>
        <v>-9591.969999991652</v>
      </c>
      <c r="F39" s="18">
        <f t="shared" si="11"/>
        <v>-84227.570000005362</v>
      </c>
      <c r="G39" s="18">
        <f t="shared" si="1"/>
        <v>311027.76999964181</v>
      </c>
    </row>
    <row r="40" spans="1:7" x14ac:dyDescent="0.25">
      <c r="A40" s="15" t="s">
        <v>21</v>
      </c>
      <c r="B40" s="6"/>
      <c r="C40" s="6"/>
      <c r="D40" s="6"/>
      <c r="E40" s="6"/>
      <c r="F40" s="6"/>
      <c r="G40" s="6">
        <f t="shared" si="1"/>
        <v>0</v>
      </c>
    </row>
    <row r="41" spans="1:7" x14ac:dyDescent="0.25">
      <c r="A41" s="12" t="s">
        <v>8</v>
      </c>
      <c r="B41" s="13">
        <f>B42+B43</f>
        <v>13045803</v>
      </c>
      <c r="C41" s="13">
        <f>C42+C43</f>
        <v>31094056.439999994</v>
      </c>
      <c r="D41" s="13">
        <f>D42+D43</f>
        <v>9179532.6799999978</v>
      </c>
      <c r="E41" s="13">
        <f>E42+E43</f>
        <v>7598109.8799999999</v>
      </c>
      <c r="F41" s="13">
        <f>F42+F43</f>
        <v>78775323.579999998</v>
      </c>
      <c r="G41" s="13">
        <f t="shared" si="1"/>
        <v>139692825.57999998</v>
      </c>
    </row>
    <row r="42" spans="1:7" x14ac:dyDescent="0.25">
      <c r="A42" s="14" t="s">
        <v>10</v>
      </c>
      <c r="B42" s="4">
        <v>12695675.41</v>
      </c>
      <c r="C42" s="4">
        <v>30469048.869999994</v>
      </c>
      <c r="D42" s="4">
        <v>8059994.6199999982</v>
      </c>
      <c r="E42" s="4">
        <v>7343873.9199999999</v>
      </c>
      <c r="F42" s="4">
        <v>78759813.599999994</v>
      </c>
      <c r="G42" s="4">
        <f t="shared" si="1"/>
        <v>137328406.41999999</v>
      </c>
    </row>
    <row r="43" spans="1:7" x14ac:dyDescent="0.25">
      <c r="A43" s="14" t="s">
        <v>11</v>
      </c>
      <c r="B43" s="4">
        <v>350127.58999999997</v>
      </c>
      <c r="C43" s="4">
        <v>625007.56999999995</v>
      </c>
      <c r="D43" s="4">
        <v>1119538.06</v>
      </c>
      <c r="E43" s="4">
        <v>254235.96</v>
      </c>
      <c r="F43" s="4">
        <v>15509.98</v>
      </c>
      <c r="G43" s="4">
        <f t="shared" si="1"/>
        <v>2364419.16</v>
      </c>
    </row>
    <row r="44" spans="1:7" x14ac:dyDescent="0.25">
      <c r="A44" s="12" t="s">
        <v>13</v>
      </c>
      <c r="B44" s="13">
        <f>SUM(B45:B46)</f>
        <v>-13018932.360000001</v>
      </c>
      <c r="C44" s="13">
        <f t="shared" ref="C44:F44" si="12">SUM(C45:C46)</f>
        <v>-31086772.289999995</v>
      </c>
      <c r="D44" s="13">
        <f t="shared" si="12"/>
        <v>-9163323.0199999996</v>
      </c>
      <c r="E44" s="13">
        <f>SUM(E45:E46)</f>
        <v>-7545149.0700000003</v>
      </c>
      <c r="F44" s="13">
        <f t="shared" si="12"/>
        <v>-77744036.969999999</v>
      </c>
      <c r="G44" s="13">
        <f t="shared" si="1"/>
        <v>-138558213.71000001</v>
      </c>
    </row>
    <row r="45" spans="1:7" x14ac:dyDescent="0.25">
      <c r="A45" s="14" t="s">
        <v>14</v>
      </c>
      <c r="B45" s="4">
        <v>-5007042.05</v>
      </c>
      <c r="C45" s="4">
        <v>-8069515.9199999981</v>
      </c>
      <c r="D45" s="4">
        <v>-4928248.42</v>
      </c>
      <c r="E45" s="4">
        <v>-3416963.05</v>
      </c>
      <c r="F45" s="4">
        <v>-15493954.18</v>
      </c>
      <c r="G45" s="4">
        <f t="shared" si="1"/>
        <v>-36915723.620000005</v>
      </c>
    </row>
    <row r="46" spans="1:7" x14ac:dyDescent="0.25">
      <c r="A46" s="14" t="s">
        <v>15</v>
      </c>
      <c r="B46" s="4">
        <v>-8011890.3100000015</v>
      </c>
      <c r="C46" s="4">
        <v>-23017256.369999997</v>
      </c>
      <c r="D46" s="4">
        <v>-4235074.6000000006</v>
      </c>
      <c r="E46" s="4">
        <v>-4128186.0200000005</v>
      </c>
      <c r="F46" s="4">
        <v>-62250082.789999999</v>
      </c>
      <c r="G46" s="4">
        <f t="shared" si="1"/>
        <v>-101642490.09</v>
      </c>
    </row>
    <row r="47" spans="1:7" x14ac:dyDescent="0.25">
      <c r="A47" s="12" t="s">
        <v>16</v>
      </c>
      <c r="B47" s="13">
        <v>-6870.64</v>
      </c>
      <c r="C47" s="13">
        <v>-6099.4399999999969</v>
      </c>
      <c r="D47" s="13">
        <v>-16209.66</v>
      </c>
      <c r="E47" s="13">
        <v>-2960.8099999999995</v>
      </c>
      <c r="F47" s="13">
        <v>15440.39</v>
      </c>
      <c r="G47" s="13">
        <f t="shared" si="1"/>
        <v>-16700.159999999996</v>
      </c>
    </row>
    <row r="48" spans="1:7" s="1" customFormat="1" x14ac:dyDescent="0.25">
      <c r="A48" s="17" t="s">
        <v>17</v>
      </c>
      <c r="B48" s="18">
        <f>B41+B44+B47</f>
        <v>19999.999999998734</v>
      </c>
      <c r="C48" s="18">
        <f t="shared" ref="C48:F48" si="13">C41+C44+C47</f>
        <v>1184.709999998513</v>
      </c>
      <c r="D48" s="18">
        <f t="shared" si="13"/>
        <v>-1.7134880181401968E-9</v>
      </c>
      <c r="E48" s="18">
        <f>E41+E44+E47</f>
        <v>49999.999999999593</v>
      </c>
      <c r="F48" s="18">
        <f t="shared" si="13"/>
        <v>1046726.9999999994</v>
      </c>
      <c r="G48" s="18">
        <f t="shared" si="1"/>
        <v>1117911.7099999946</v>
      </c>
    </row>
    <row r="49" spans="1:8" x14ac:dyDescent="0.25">
      <c r="A49" s="15" t="s">
        <v>22</v>
      </c>
      <c r="B49" s="6"/>
      <c r="C49" s="6"/>
      <c r="D49" s="6"/>
      <c r="E49" s="6"/>
      <c r="F49" s="6"/>
      <c r="G49" s="6">
        <f t="shared" si="1"/>
        <v>0</v>
      </c>
      <c r="H49" s="7"/>
    </row>
    <row r="50" spans="1:8" x14ac:dyDescent="0.25">
      <c r="A50" s="12" t="s">
        <v>8</v>
      </c>
      <c r="B50" s="13">
        <f>SUM(B51:B54)</f>
        <v>921234687.33000016</v>
      </c>
      <c r="C50" s="13">
        <f t="shared" ref="C50:F50" si="14">SUM(C51:C54)</f>
        <v>2436293194.4699998</v>
      </c>
      <c r="D50" s="13">
        <f t="shared" si="14"/>
        <v>1192248965.6800001</v>
      </c>
      <c r="E50" s="13">
        <f>SUM(E51:E54)</f>
        <v>934114197.51999998</v>
      </c>
      <c r="F50" s="13">
        <f t="shared" si="14"/>
        <v>1049637578.39</v>
      </c>
      <c r="G50" s="13">
        <f t="shared" si="1"/>
        <v>6533528623.3900003</v>
      </c>
    </row>
    <row r="51" spans="1:8" x14ac:dyDescent="0.25">
      <c r="A51" s="14" t="s">
        <v>9</v>
      </c>
      <c r="B51" s="4">
        <f>B5</f>
        <v>835504698.27999997</v>
      </c>
      <c r="C51" s="4">
        <f t="shared" ref="C51:F51" si="15">C5</f>
        <v>1529637453.1599998</v>
      </c>
      <c r="D51" s="4">
        <f t="shared" si="15"/>
        <v>876364124.25999987</v>
      </c>
      <c r="E51" s="4">
        <f t="shared" si="15"/>
        <v>858281027.45999992</v>
      </c>
      <c r="F51" s="4">
        <f t="shared" si="15"/>
        <v>45858601.789999999</v>
      </c>
      <c r="G51" s="4">
        <f t="shared" si="1"/>
        <v>4145645904.9499993</v>
      </c>
    </row>
    <row r="52" spans="1:8" x14ac:dyDescent="0.25">
      <c r="A52" s="14" t="s">
        <v>10</v>
      </c>
      <c r="B52" s="4">
        <f>B33+B42+B6</f>
        <v>201758719.40000004</v>
      </c>
      <c r="C52" s="4">
        <f t="shared" ref="C52:F52" si="16">C33+C42+C6</f>
        <v>1076981125.9599998</v>
      </c>
      <c r="D52" s="4">
        <f t="shared" si="16"/>
        <v>336450843.26000005</v>
      </c>
      <c r="E52" s="4">
        <f t="shared" si="16"/>
        <v>179619859.22</v>
      </c>
      <c r="F52" s="4">
        <f t="shared" si="16"/>
        <v>101007446.16</v>
      </c>
      <c r="G52" s="4">
        <f t="shared" si="1"/>
        <v>1895817994</v>
      </c>
    </row>
    <row r="53" spans="1:8" x14ac:dyDescent="0.25">
      <c r="A53" s="14" t="s">
        <v>11</v>
      </c>
      <c r="B53" s="4">
        <f>B7+B16+B24+B34+B43</f>
        <v>60929017.49000001</v>
      </c>
      <c r="C53" s="4">
        <f>C7+C16+C24+C34+C43</f>
        <v>146760231.83000001</v>
      </c>
      <c r="D53" s="4">
        <f>D7+D16+D24+D34+D43</f>
        <v>135606593.16</v>
      </c>
      <c r="E53" s="4">
        <f>E7+E16+E24+E34+E43</f>
        <v>76372322.760000005</v>
      </c>
      <c r="F53" s="4">
        <f>F7+F16+F24+F34+F43</f>
        <v>72396559.200000003</v>
      </c>
      <c r="G53" s="4">
        <f t="shared" si="1"/>
        <v>492064724.44</v>
      </c>
    </row>
    <row r="54" spans="1:8" x14ac:dyDescent="0.25">
      <c r="A54" s="14" t="s">
        <v>12</v>
      </c>
      <c r="B54" s="4">
        <f>B8+B25</f>
        <v>-176957747.83999997</v>
      </c>
      <c r="C54" s="4">
        <f t="shared" ref="C54:F54" si="17">C8+C25</f>
        <v>-317085616.47999996</v>
      </c>
      <c r="D54" s="4">
        <f t="shared" si="17"/>
        <v>-156172595</v>
      </c>
      <c r="E54" s="4">
        <f t="shared" si="17"/>
        <v>-180159011.92000002</v>
      </c>
      <c r="F54" s="4">
        <f t="shared" si="17"/>
        <v>830374971.24000001</v>
      </c>
      <c r="G54" s="4">
        <f t="shared" si="1"/>
        <v>0</v>
      </c>
    </row>
    <row r="55" spans="1:8" x14ac:dyDescent="0.25">
      <c r="A55" s="12" t="s">
        <v>13</v>
      </c>
      <c r="B55" s="13">
        <f>SUM(B56:B57)</f>
        <v>-892294797.84000015</v>
      </c>
      <c r="C55" s="13">
        <f t="shared" ref="C55:F55" si="18">SUM(C56:C57)</f>
        <v>-2431578045.5999985</v>
      </c>
      <c r="D55" s="13">
        <f t="shared" si="18"/>
        <v>-1168547165.5499978</v>
      </c>
      <c r="E55" s="13">
        <f>SUM(E56:E57)</f>
        <v>-925563015.77999866</v>
      </c>
      <c r="F55" s="13">
        <f t="shared" si="18"/>
        <v>-1088976517.7500005</v>
      </c>
      <c r="G55" s="13">
        <f t="shared" si="1"/>
        <v>-6506959542.5199947</v>
      </c>
    </row>
    <row r="56" spans="1:8" x14ac:dyDescent="0.25">
      <c r="A56" s="14" t="s">
        <v>14</v>
      </c>
      <c r="B56" s="4">
        <f>B10+B18+B27+B36+B45</f>
        <v>-661124999.36000013</v>
      </c>
      <c r="C56" s="4">
        <f t="shared" ref="C56:F56" si="19">C10+C18+C27+C36+C45</f>
        <v>-1506103877.6899986</v>
      </c>
      <c r="D56" s="4">
        <f t="shared" si="19"/>
        <v>-763542991.20999789</v>
      </c>
      <c r="E56" s="4">
        <f t="shared" si="19"/>
        <v>-706929512.81999874</v>
      </c>
      <c r="F56" s="4">
        <f t="shared" si="19"/>
        <v>-462840814.28000039</v>
      </c>
      <c r="G56" s="4">
        <f t="shared" si="1"/>
        <v>-4100542195.3599954</v>
      </c>
      <c r="H56" s="7"/>
    </row>
    <row r="57" spans="1:8" x14ac:dyDescent="0.25">
      <c r="A57" s="14" t="s">
        <v>15</v>
      </c>
      <c r="B57" s="4">
        <f>B11+B19+B28+B37+B46</f>
        <v>-231169798.48000002</v>
      </c>
      <c r="C57" s="4">
        <f>C11+C19+C28+C37+C46</f>
        <v>-925474167.91000009</v>
      </c>
      <c r="D57" s="4">
        <f>D11+D19+D28+D37+D46</f>
        <v>-405004174.33999997</v>
      </c>
      <c r="E57" s="4">
        <f>E11+E19+E28+E37+E46</f>
        <v>-218633502.95999995</v>
      </c>
      <c r="F57" s="4">
        <f>F11+F19+F28+F37+F46</f>
        <v>-626135703.47000003</v>
      </c>
      <c r="G57" s="4">
        <f t="shared" si="1"/>
        <v>-2406417347.1599998</v>
      </c>
      <c r="H57" s="7"/>
    </row>
    <row r="58" spans="1:8" x14ac:dyDescent="0.25">
      <c r="A58" s="12" t="s">
        <v>16</v>
      </c>
      <c r="B58" s="13">
        <f>B12+B20+B29+B38+B47</f>
        <v>-60964.170000000006</v>
      </c>
      <c r="C58" s="13">
        <f t="shared" ref="C58" si="20">C12+C20+C29+C38+C47</f>
        <v>-5443156.5300000003</v>
      </c>
      <c r="D58" s="13">
        <f>D12+D20+D29+D38+D47</f>
        <v>-54384.690000000017</v>
      </c>
      <c r="E58" s="13">
        <f>E12+E20+E29+E38+E47</f>
        <v>-174280</v>
      </c>
      <c r="F58" s="13">
        <f>F12+F20+F29+F38+F47</f>
        <v>46760234.900000006</v>
      </c>
      <c r="G58" s="13">
        <f t="shared" si="1"/>
        <v>41027449.510000005</v>
      </c>
      <c r="H58" s="7"/>
    </row>
    <row r="59" spans="1:8" s="1" customFormat="1" x14ac:dyDescent="0.25">
      <c r="A59" s="17" t="s">
        <v>23</v>
      </c>
      <c r="B59" s="18">
        <f>B50+B55+B58</f>
        <v>28878925.320000008</v>
      </c>
      <c r="C59" s="18">
        <f t="shared" ref="C59:F59" si="21">C50+C55+C58</f>
        <v>-728007.65999868419</v>
      </c>
      <c r="D59" s="18">
        <f t="shared" si="21"/>
        <v>23647415.440002259</v>
      </c>
      <c r="E59" s="18">
        <f>E50+E55+E58</f>
        <v>8376901.7400013208</v>
      </c>
      <c r="F59" s="18">
        <f t="shared" si="21"/>
        <v>7421295.5399995148</v>
      </c>
      <c r="G59" s="18">
        <f>SUM(B59:F59)</f>
        <v>67596530.380004421</v>
      </c>
    </row>
    <row r="60" spans="1:8" x14ac:dyDescent="0.25">
      <c r="A60" s="15" t="s">
        <v>24</v>
      </c>
      <c r="B60" s="8">
        <f>B56/B55</f>
        <v>0.74092665446487149</v>
      </c>
      <c r="C60" s="8">
        <f t="shared" ref="C60:G60" si="22">C56/C55</f>
        <v>0.61939359931931093</v>
      </c>
      <c r="D60" s="8">
        <f t="shared" si="22"/>
        <v>0.65341221451735121</v>
      </c>
      <c r="E60" s="8">
        <f t="shared" si="22"/>
        <v>0.76378323330502662</v>
      </c>
      <c r="F60" s="8">
        <f t="shared" si="22"/>
        <v>0.42502368667811452</v>
      </c>
      <c r="G60" s="8">
        <f t="shared" si="22"/>
        <v>0.63017791467194995</v>
      </c>
      <c r="H60" s="7"/>
    </row>
    <row r="61" spans="1:8" x14ac:dyDescent="0.25">
      <c r="A61" s="5"/>
      <c r="B61" s="9">
        <v>28878925.319999989</v>
      </c>
      <c r="C61" s="9">
        <v>-728007.65999879513</v>
      </c>
      <c r="D61" s="9">
        <v>23647415.440001946</v>
      </c>
      <c r="E61" s="9">
        <v>8606807.8100011703</v>
      </c>
      <c r="F61" s="9">
        <v>7421295.5399995679</v>
      </c>
      <c r="G61" s="10">
        <v>67826436.450002879</v>
      </c>
      <c r="H61" s="7"/>
    </row>
    <row r="62" spans="1:8" x14ac:dyDescent="0.25">
      <c r="A62" s="16" t="s">
        <v>25</v>
      </c>
      <c r="B62" s="11"/>
      <c r="C62" s="11"/>
      <c r="D62" s="11"/>
      <c r="E62" s="11"/>
      <c r="G62" s="3"/>
    </row>
  </sheetData>
  <printOptions gridLines="1"/>
  <pageMargins left="0.70866141732283472" right="0.70866141732283472" top="0.74803149606299213" bottom="0.35433070866141736" header="0.31496062992125984" footer="0"/>
  <pageSetup paperSize="9" scale="81" orientation="portrait" r:id="rId1"/>
  <headerFooter>
    <oddHeader>&amp;L&amp;Z&amp;F&amp;A&amp;R09.06.2016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g1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2018-07-02T13:46:15Z</dcterms:created>
  <dcterms:modified xsi:type="dcterms:W3CDTF">2018-07-03T09:43:44Z</dcterms:modified>
</cp:coreProperties>
</file>