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Dansk\"/>
    </mc:Choice>
  </mc:AlternateContent>
  <bookViews>
    <workbookView xWindow="0" yWindow="0" windowWidth="28800" windowHeight="13500"/>
  </bookViews>
  <sheets>
    <sheet name="g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G60" i="1" s="1"/>
  <c r="B60" i="1"/>
  <c r="F59" i="1"/>
  <c r="E59" i="1"/>
  <c r="D59" i="1"/>
  <c r="C59" i="1"/>
  <c r="B59" i="1"/>
  <c r="G59" i="1" s="1"/>
  <c r="F58" i="1"/>
  <c r="F62" i="1" s="1"/>
  <c r="E58" i="1"/>
  <c r="E62" i="1" s="1"/>
  <c r="D58" i="1"/>
  <c r="D57" i="1" s="1"/>
  <c r="C58" i="1"/>
  <c r="B58" i="1"/>
  <c r="B62" i="1" s="1"/>
  <c r="F57" i="1"/>
  <c r="E57" i="1"/>
  <c r="B57" i="1"/>
  <c r="F56" i="1"/>
  <c r="E56" i="1"/>
  <c r="D56" i="1"/>
  <c r="D52" i="1" s="1"/>
  <c r="D61" i="1" s="1"/>
  <c r="C56" i="1"/>
  <c r="G56" i="1" s="1"/>
  <c r="B56" i="1"/>
  <c r="F55" i="1"/>
  <c r="E55" i="1"/>
  <c r="D55" i="1"/>
  <c r="C55" i="1"/>
  <c r="B55" i="1"/>
  <c r="G55" i="1" s="1"/>
  <c r="F54" i="1"/>
  <c r="E54" i="1"/>
  <c r="D54" i="1"/>
  <c r="C54" i="1"/>
  <c r="G54" i="1" s="1"/>
  <c r="B54" i="1"/>
  <c r="F53" i="1"/>
  <c r="F52" i="1" s="1"/>
  <c r="F61" i="1" s="1"/>
  <c r="E53" i="1"/>
  <c r="E52" i="1" s="1"/>
  <c r="E61" i="1" s="1"/>
  <c r="D53" i="1"/>
  <c r="C53" i="1"/>
  <c r="B53" i="1"/>
  <c r="B52" i="1" s="1"/>
  <c r="C52" i="1"/>
  <c r="G47" i="1"/>
  <c r="G46" i="1"/>
  <c r="G45" i="1"/>
  <c r="F44" i="1"/>
  <c r="E44" i="1"/>
  <c r="D44" i="1"/>
  <c r="C44" i="1"/>
  <c r="B44" i="1"/>
  <c r="G44" i="1" s="1"/>
  <c r="G43" i="1"/>
  <c r="G42" i="1"/>
  <c r="F41" i="1"/>
  <c r="E41" i="1"/>
  <c r="D41" i="1"/>
  <c r="C41" i="1"/>
  <c r="B41" i="1"/>
  <c r="G41" i="1" s="1"/>
  <c r="D39" i="1"/>
  <c r="G38" i="1"/>
  <c r="G37" i="1"/>
  <c r="G36" i="1"/>
  <c r="F35" i="1"/>
  <c r="E35" i="1"/>
  <c r="D35" i="1"/>
  <c r="C35" i="1"/>
  <c r="B35" i="1"/>
  <c r="G35" i="1" s="1"/>
  <c r="G34" i="1"/>
  <c r="G33" i="1"/>
  <c r="F32" i="1"/>
  <c r="E32" i="1"/>
  <c r="D32" i="1"/>
  <c r="C32" i="1"/>
  <c r="C39" i="1" s="1"/>
  <c r="B32" i="1"/>
  <c r="B39" i="1" s="1"/>
  <c r="G39" i="1" s="1"/>
  <c r="C30" i="1"/>
  <c r="G30" i="1" s="1"/>
  <c r="G29" i="1"/>
  <c r="G28" i="1"/>
  <c r="G27" i="1"/>
  <c r="F26" i="1"/>
  <c r="D26" i="1"/>
  <c r="C26" i="1"/>
  <c r="B26" i="1"/>
  <c r="G26" i="1" s="1"/>
  <c r="G25" i="1"/>
  <c r="G24" i="1"/>
  <c r="F23" i="1"/>
  <c r="F30" i="1" s="1"/>
  <c r="D23" i="1"/>
  <c r="D30" i="1" s="1"/>
  <c r="C23" i="1"/>
  <c r="B23" i="1"/>
  <c r="G23" i="1" s="1"/>
  <c r="G20" i="1"/>
  <c r="G19" i="1"/>
  <c r="G18" i="1"/>
  <c r="F17" i="1"/>
  <c r="E17" i="1"/>
  <c r="D17" i="1"/>
  <c r="C17" i="1"/>
  <c r="G17" i="1" s="1"/>
  <c r="B17" i="1"/>
  <c r="G16" i="1"/>
  <c r="F15" i="1"/>
  <c r="F21" i="1" s="1"/>
  <c r="E15" i="1"/>
  <c r="E21" i="1" s="1"/>
  <c r="D15" i="1"/>
  <c r="D21" i="1" s="1"/>
  <c r="C15" i="1"/>
  <c r="C21" i="1" s="1"/>
  <c r="B15" i="1"/>
  <c r="B21" i="1" s="1"/>
  <c r="E13" i="1"/>
  <c r="G12" i="1"/>
  <c r="G11" i="1"/>
  <c r="G10" i="1"/>
  <c r="F9" i="1"/>
  <c r="F13" i="1" s="1"/>
  <c r="E9" i="1"/>
  <c r="D9" i="1"/>
  <c r="C9" i="1"/>
  <c r="B9" i="1"/>
  <c r="B13" i="1" s="1"/>
  <c r="G8" i="1"/>
  <c r="G7" i="1"/>
  <c r="G6" i="1"/>
  <c r="G5" i="1"/>
  <c r="G4" i="1" s="1"/>
  <c r="F4" i="1"/>
  <c r="E4" i="1"/>
  <c r="D4" i="1"/>
  <c r="D13" i="1" s="1"/>
  <c r="C4" i="1"/>
  <c r="C13" i="1" s="1"/>
  <c r="B4" i="1"/>
  <c r="G21" i="1" l="1"/>
  <c r="G52" i="1"/>
  <c r="B61" i="1"/>
  <c r="G13" i="1"/>
  <c r="G15" i="1"/>
  <c r="D62" i="1"/>
  <c r="G9" i="1"/>
  <c r="G32" i="1"/>
  <c r="G53" i="1"/>
  <c r="C57" i="1"/>
  <c r="C61" i="1" s="1"/>
  <c r="G58" i="1"/>
  <c r="G61" i="1" l="1"/>
  <c r="C62" i="1"/>
  <c r="G57" i="1"/>
  <c r="G62" i="1" s="1"/>
</calcChain>
</file>

<file path=xl/sharedStrings.xml><?xml version="1.0" encoding="utf-8"?>
<sst xmlns="http://schemas.openxmlformats.org/spreadsheetml/2006/main" count="82" uniqueCount="29">
  <si>
    <t>G1. Resultatopgørelse for 2018 fordelt på fakulteter</t>
  </si>
  <si>
    <t>Arts</t>
  </si>
  <si>
    <t>Science and Technology</t>
  </si>
  <si>
    <t>Health</t>
  </si>
  <si>
    <t>Aarhus BSS</t>
  </si>
  <si>
    <t>Fællesområdet</t>
  </si>
  <si>
    <t>I alt</t>
  </si>
  <si>
    <t>Delregnskab 1 - ordinær virksomhed*</t>
  </si>
  <si>
    <t>Indtægter</t>
  </si>
  <si>
    <t>Finanslovstilskud</t>
  </si>
  <si>
    <t>Eksterne tilskud</t>
  </si>
  <si>
    <t>Salg/øvrige driftsindtægter</t>
  </si>
  <si>
    <t>Interne bidrag</t>
  </si>
  <si>
    <t>Omkostninger</t>
  </si>
  <si>
    <t>Løn</t>
  </si>
  <si>
    <t>Øvrige driftsomkostninger</t>
  </si>
  <si>
    <t>Finansielle poster</t>
  </si>
  <si>
    <t>Årets resultat</t>
  </si>
  <si>
    <t>Delregnskab 2 - indtægtsdækket virksomhed</t>
  </si>
  <si>
    <t>Delregnskab 3 - retsmedicin</t>
  </si>
  <si>
    <t>Delregnskab 4 - tilskudsfinansieret forskning</t>
  </si>
  <si>
    <t>0</t>
  </si>
  <si>
    <t>Delregnskab 5 - andre tilskudsfinansierede aktiviteter</t>
  </si>
  <si>
    <t>fortsat fra forrige side</t>
  </si>
  <si>
    <t>1000 kr.</t>
  </si>
  <si>
    <t>AU i alt</t>
  </si>
  <si>
    <t>Årets resultat af ordinær drift</t>
  </si>
  <si>
    <t>Relativ lønandel</t>
  </si>
  <si>
    <t>*Delregnskab 6 Uddannelsesforskning og Delregnskab 9 Grønlandsbeskattede er lagt sammen med Delregnskab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</si>
</sst>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#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3" fontId="4" fillId="0" borderId="0" xfId="0" applyNumberFormat="1" applyFont="1"/>
    <xf numFmtId="3" fontId="3" fillId="0" borderId="0" xfId="1" applyNumberFormat="1" applyFont="1"/>
    <xf numFmtId="3" fontId="3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4" borderId="7" xfId="0" applyNumberFormat="1" applyFont="1" applyFill="1" applyBorder="1" applyAlignment="1">
      <alignment horizontal="left"/>
    </xf>
    <xf numFmtId="165" fontId="3" fillId="4" borderId="7" xfId="3" applyNumberFormat="1" applyFont="1" applyFill="1" applyBorder="1"/>
    <xf numFmtId="3" fontId="0" fillId="0" borderId="7" xfId="0" applyNumberFormat="1" applyBorder="1" applyAlignment="1">
      <alignment horizontal="left" indent="1"/>
    </xf>
    <xf numFmtId="165" fontId="0" fillId="0" borderId="7" xfId="3" applyNumberFormat="1" applyFont="1" applyBorder="1"/>
    <xf numFmtId="3" fontId="3" fillId="5" borderId="7" xfId="0" applyNumberFormat="1" applyFont="1" applyFill="1" applyBorder="1"/>
    <xf numFmtId="165" fontId="3" fillId="5" borderId="7" xfId="3" applyNumberFormat="1" applyFont="1" applyFill="1" applyBorder="1"/>
    <xf numFmtId="165" fontId="1" fillId="4" borderId="7" xfId="3" applyNumberFormat="1" applyFont="1" applyFill="1" applyBorder="1"/>
    <xf numFmtId="165" fontId="3" fillId="4" borderId="7" xfId="1" applyNumberFormat="1" applyFont="1" applyFill="1" applyBorder="1"/>
    <xf numFmtId="165" fontId="0" fillId="0" borderId="7" xfId="1" applyNumberFormat="1" applyFont="1" applyBorder="1"/>
    <xf numFmtId="165" fontId="0" fillId="4" borderId="7" xfId="3" applyNumberFormat="1" applyFont="1" applyFill="1" applyBorder="1"/>
    <xf numFmtId="165" fontId="3" fillId="5" borderId="7" xfId="1" applyNumberFormat="1" applyFont="1" applyFill="1" applyBorder="1"/>
    <xf numFmtId="49" fontId="3" fillId="5" borderId="7" xfId="3" applyNumberFormat="1" applyFont="1" applyFill="1" applyBorder="1" applyAlignment="1">
      <alignment horizontal="right"/>
    </xf>
    <xf numFmtId="3" fontId="0" fillId="0" borderId="0" xfId="1" applyNumberFormat="1" applyFont="1"/>
    <xf numFmtId="3" fontId="5" fillId="0" borderId="8" xfId="1" applyNumberFormat="1" applyFont="1" applyBorder="1" applyAlignment="1">
      <alignment horizontal="right"/>
    </xf>
    <xf numFmtId="165" fontId="0" fillId="0" borderId="7" xfId="1" applyNumberFormat="1" applyFont="1" applyFill="1" applyBorder="1"/>
    <xf numFmtId="3" fontId="3" fillId="3" borderId="7" xfId="0" applyNumberFormat="1" applyFont="1" applyFill="1" applyBorder="1"/>
    <xf numFmtId="9" fontId="3" fillId="3" borderId="7" xfId="2" applyFont="1" applyFill="1" applyBorder="1"/>
    <xf numFmtId="3" fontId="5" fillId="0" borderId="0" xfId="1" applyNumberFormat="1" applyFont="1"/>
    <xf numFmtId="3" fontId="6" fillId="0" borderId="0" xfId="0" applyNumberFormat="1" applyFont="1"/>
  </cellXfs>
  <cellStyles count="4">
    <cellStyle name="Komma" xfId="1" builtinId="3"/>
    <cellStyle name="Komma 2" xf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showWhiteSpace="0" view="pageLayout" zoomScaleNormal="100" workbookViewId="0">
      <selection activeCell="F67" sqref="F67"/>
    </sheetView>
  </sheetViews>
  <sheetFormatPr defaultColWidth="8.85546875" defaultRowHeight="15" x14ac:dyDescent="0.25"/>
  <cols>
    <col min="1" max="1" width="27.7109375" style="7" customWidth="1"/>
    <col min="2" max="5" width="11.42578125" style="23" customWidth="1"/>
    <col min="6" max="6" width="14.140625" style="23" customWidth="1"/>
    <col min="7" max="7" width="11.42578125" style="23" customWidth="1"/>
    <col min="8" max="8" width="16.7109375" style="7" customWidth="1"/>
    <col min="9" max="9" width="15.28515625" style="7" customWidth="1"/>
    <col min="10" max="16384" width="8.85546875" style="7"/>
  </cols>
  <sheetData>
    <row r="1" spans="1:7" s="3" customFormat="1" ht="17.25" x14ac:dyDescent="0.3">
      <c r="A1" s="1" t="s">
        <v>0</v>
      </c>
      <c r="B1" s="2"/>
      <c r="C1" s="2"/>
      <c r="D1" s="2"/>
      <c r="E1" s="2"/>
      <c r="F1" s="2"/>
      <c r="G1" s="2"/>
    </row>
    <row r="2" spans="1:7" ht="30.75" customHeight="1" x14ac:dyDescent="0.25">
      <c r="A2" s="4">
        <v>1000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x14ac:dyDescent="0.25">
      <c r="A3" s="8" t="s">
        <v>7</v>
      </c>
      <c r="B3" s="9"/>
      <c r="C3" s="9"/>
      <c r="D3" s="9"/>
      <c r="E3" s="9"/>
      <c r="F3" s="9"/>
      <c r="G3" s="10"/>
    </row>
    <row r="4" spans="1:7" x14ac:dyDescent="0.25">
      <c r="A4" s="11" t="s">
        <v>8</v>
      </c>
      <c r="B4" s="12">
        <f t="shared" ref="B4:G4" si="0">B5+B7+B6+B8</f>
        <v>719886844.90999973</v>
      </c>
      <c r="C4" s="12">
        <f t="shared" si="0"/>
        <v>1351108729.3400002</v>
      </c>
      <c r="D4" s="12">
        <f t="shared" si="0"/>
        <v>811249829.04999995</v>
      </c>
      <c r="E4" s="12">
        <f t="shared" si="0"/>
        <v>753212042.39999998</v>
      </c>
      <c r="F4" s="12">
        <f t="shared" si="0"/>
        <v>830904255.62000012</v>
      </c>
      <c r="G4" s="12">
        <f t="shared" si="0"/>
        <v>4466361701.3199997</v>
      </c>
    </row>
    <row r="5" spans="1:7" x14ac:dyDescent="0.25">
      <c r="A5" s="13" t="s">
        <v>9</v>
      </c>
      <c r="B5" s="14">
        <v>827041053.11999977</v>
      </c>
      <c r="C5" s="14">
        <v>1563662281.9000003</v>
      </c>
      <c r="D5" s="14">
        <v>891198518.73999989</v>
      </c>
      <c r="E5" s="14">
        <v>858478529.65999997</v>
      </c>
      <c r="F5" s="14">
        <v>22409850.980000008</v>
      </c>
      <c r="G5" s="14">
        <f t="shared" ref="G5:G13" si="1">SUM(B5:F5)</f>
        <v>4162790234.3999996</v>
      </c>
    </row>
    <row r="6" spans="1:7" x14ac:dyDescent="0.25">
      <c r="A6" s="13" t="s">
        <v>10</v>
      </c>
      <c r="B6" s="14"/>
      <c r="C6" s="14">
        <v>58961.09</v>
      </c>
      <c r="D6" s="14"/>
      <c r="E6" s="14"/>
      <c r="F6" s="14"/>
      <c r="G6" s="14">
        <f t="shared" si="1"/>
        <v>58961.09</v>
      </c>
    </row>
    <row r="7" spans="1:7" x14ac:dyDescent="0.25">
      <c r="A7" s="13" t="s">
        <v>11</v>
      </c>
      <c r="B7" s="14">
        <v>45675134.669999987</v>
      </c>
      <c r="C7" s="14">
        <v>90001300.310000047</v>
      </c>
      <c r="D7" s="14">
        <v>74679298.950000018</v>
      </c>
      <c r="E7" s="14">
        <v>58432739.660000004</v>
      </c>
      <c r="F7" s="14">
        <v>34230304.239999995</v>
      </c>
      <c r="G7" s="14">
        <f t="shared" si="1"/>
        <v>303018777.83000004</v>
      </c>
    </row>
    <row r="8" spans="1:7" x14ac:dyDescent="0.25">
      <c r="A8" s="13" t="s">
        <v>12</v>
      </c>
      <c r="B8" s="14">
        <v>-152829342.88</v>
      </c>
      <c r="C8" s="14">
        <v>-302613813.96000004</v>
      </c>
      <c r="D8" s="14">
        <v>-154627988.64000002</v>
      </c>
      <c r="E8" s="14">
        <v>-163699226.91999999</v>
      </c>
      <c r="F8" s="14">
        <v>774264100.4000001</v>
      </c>
      <c r="G8" s="14">
        <f t="shared" si="1"/>
        <v>493728.00000011921</v>
      </c>
    </row>
    <row r="9" spans="1:7" x14ac:dyDescent="0.25">
      <c r="A9" s="11" t="s">
        <v>13</v>
      </c>
      <c r="B9" s="12">
        <f>SUM(B10:B11)</f>
        <v>-714892444.88999999</v>
      </c>
      <c r="C9" s="12">
        <f>SUM(C10:C11)</f>
        <v>-1330537651.03</v>
      </c>
      <c r="D9" s="12">
        <f>SUM(D10:D11)</f>
        <v>-823054161.38000011</v>
      </c>
      <c r="E9" s="12">
        <f>SUM(E10:E11)</f>
        <v>-768092459.55000007</v>
      </c>
      <c r="F9" s="12">
        <f>SUM(F10:F11)</f>
        <v>-849041126.4599998</v>
      </c>
      <c r="G9" s="12">
        <f t="shared" si="1"/>
        <v>-4485617843.3100004</v>
      </c>
    </row>
    <row r="10" spans="1:7" x14ac:dyDescent="0.25">
      <c r="A10" s="13" t="s">
        <v>14</v>
      </c>
      <c r="B10" s="14">
        <v>-566636729.65999997</v>
      </c>
      <c r="C10" s="14">
        <v>-975422123.51999986</v>
      </c>
      <c r="D10" s="14">
        <v>-567291073.18000007</v>
      </c>
      <c r="E10" s="14">
        <v>-629824942.42000008</v>
      </c>
      <c r="F10" s="14">
        <v>-379646172.41000003</v>
      </c>
      <c r="G10" s="14">
        <f t="shared" si="1"/>
        <v>-3118821041.1899996</v>
      </c>
    </row>
    <row r="11" spans="1:7" x14ac:dyDescent="0.25">
      <c r="A11" s="13" t="s">
        <v>15</v>
      </c>
      <c r="B11" s="14">
        <v>-148255715.23000002</v>
      </c>
      <c r="C11" s="14">
        <v>-355115527.51000011</v>
      </c>
      <c r="D11" s="14">
        <v>-255763088.20000005</v>
      </c>
      <c r="E11" s="14">
        <v>-138267517.13000003</v>
      </c>
      <c r="F11" s="14">
        <v>-469394954.04999983</v>
      </c>
      <c r="G11" s="14">
        <f>SUM(B11:F11)</f>
        <v>-1366796802.1199999</v>
      </c>
    </row>
    <row r="12" spans="1:7" x14ac:dyDescent="0.25">
      <c r="A12" s="11" t="s">
        <v>16</v>
      </c>
      <c r="B12" s="12">
        <v>-55900.579999999944</v>
      </c>
      <c r="C12" s="12">
        <v>-4317865.6299999123</v>
      </c>
      <c r="D12" s="12">
        <v>-28420.490000000067</v>
      </c>
      <c r="E12" s="12">
        <v>-139023.50999999978</v>
      </c>
      <c r="F12" s="12">
        <v>11482187.519999864</v>
      </c>
      <c r="G12" s="12">
        <f t="shared" si="1"/>
        <v>6940977.3099999512</v>
      </c>
    </row>
    <row r="13" spans="1:7" s="3" customFormat="1" x14ac:dyDescent="0.25">
      <c r="A13" s="15" t="s">
        <v>17</v>
      </c>
      <c r="B13" s="16">
        <f>B4+B9+B12</f>
        <v>4938499.4399997424</v>
      </c>
      <c r="C13" s="16">
        <f>C4+C9+C12</f>
        <v>16253212.680000268</v>
      </c>
      <c r="D13" s="16">
        <f>D4+D9+D12</f>
        <v>-11832752.820000162</v>
      </c>
      <c r="E13" s="16">
        <f>E4+E9+E12</f>
        <v>-15019440.660000095</v>
      </c>
      <c r="F13" s="16">
        <f>F4+F9+F12</f>
        <v>-6654683.3199998122</v>
      </c>
      <c r="G13" s="16">
        <f t="shared" si="1"/>
        <v>-12315164.680000057</v>
      </c>
    </row>
    <row r="14" spans="1:7" x14ac:dyDescent="0.25">
      <c r="A14" s="8" t="s">
        <v>18</v>
      </c>
      <c r="B14" s="9"/>
      <c r="C14" s="9"/>
      <c r="D14" s="9"/>
      <c r="E14" s="9"/>
      <c r="F14" s="9"/>
      <c r="G14" s="10"/>
    </row>
    <row r="15" spans="1:7" x14ac:dyDescent="0.25">
      <c r="A15" s="11" t="s">
        <v>8</v>
      </c>
      <c r="B15" s="12">
        <f>B16</f>
        <v>12460948.929999998</v>
      </c>
      <c r="C15" s="12">
        <f>C16</f>
        <v>62662703.370000005</v>
      </c>
      <c r="D15" s="12">
        <f>D16</f>
        <v>10553402.960000001</v>
      </c>
      <c r="E15" s="12">
        <f>E16</f>
        <v>14556287.370000001</v>
      </c>
      <c r="F15" s="12">
        <f>F16</f>
        <v>31240659.770000003</v>
      </c>
      <c r="G15" s="12">
        <f t="shared" ref="G15:G21" si="2">SUM(B15:F15)</f>
        <v>131474002.40000001</v>
      </c>
    </row>
    <row r="16" spans="1:7" x14ac:dyDescent="0.25">
      <c r="A16" s="13" t="s">
        <v>11</v>
      </c>
      <c r="B16" s="14">
        <v>12460948.929999998</v>
      </c>
      <c r="C16" s="14">
        <v>62662703.370000005</v>
      </c>
      <c r="D16" s="14">
        <v>10553402.960000001</v>
      </c>
      <c r="E16" s="14">
        <v>14556287.370000001</v>
      </c>
      <c r="F16" s="14">
        <v>31240659.770000003</v>
      </c>
      <c r="G16" s="14">
        <f t="shared" si="2"/>
        <v>131474002.40000001</v>
      </c>
    </row>
    <row r="17" spans="1:7" x14ac:dyDescent="0.25">
      <c r="A17" s="11" t="s">
        <v>13</v>
      </c>
      <c r="B17" s="12">
        <f>SUM(B18:B19)</f>
        <v>-10527196.74</v>
      </c>
      <c r="C17" s="12">
        <f>SUM(C18:C19)</f>
        <v>-64883474.74000001</v>
      </c>
      <c r="D17" s="12">
        <f>SUM(D18:D19)</f>
        <v>-8346176.6800000006</v>
      </c>
      <c r="E17" s="12">
        <f>SUM(E18:E19)</f>
        <v>-12250877.949999999</v>
      </c>
      <c r="F17" s="12">
        <f>SUM(F18:F19)</f>
        <v>-27202776.560000002</v>
      </c>
      <c r="G17" s="12">
        <f t="shared" si="2"/>
        <v>-123210502.67000002</v>
      </c>
    </row>
    <row r="18" spans="1:7" x14ac:dyDescent="0.25">
      <c r="A18" s="13" t="s">
        <v>14</v>
      </c>
      <c r="B18" s="14">
        <v>-3607755.88</v>
      </c>
      <c r="C18" s="14">
        <v>-24087399.300000001</v>
      </c>
      <c r="D18" s="14">
        <v>-3082418.83</v>
      </c>
      <c r="E18" s="14">
        <v>-3532623.3</v>
      </c>
      <c r="F18" s="14">
        <v>-13388789.800000001</v>
      </c>
      <c r="G18" s="14">
        <f t="shared" si="2"/>
        <v>-47698987.109999999</v>
      </c>
    </row>
    <row r="19" spans="1:7" x14ac:dyDescent="0.25">
      <c r="A19" s="13" t="s">
        <v>15</v>
      </c>
      <c r="B19" s="14">
        <v>-6919440.8600000003</v>
      </c>
      <c r="C19" s="14">
        <v>-40796075.440000005</v>
      </c>
      <c r="D19" s="14">
        <v>-5263757.8500000006</v>
      </c>
      <c r="E19" s="14">
        <v>-8718254.6499999985</v>
      </c>
      <c r="F19" s="14">
        <v>-13813986.76</v>
      </c>
      <c r="G19" s="14">
        <f t="shared" si="2"/>
        <v>-75511515.560000002</v>
      </c>
    </row>
    <row r="20" spans="1:7" x14ac:dyDescent="0.25">
      <c r="A20" s="11" t="s">
        <v>16</v>
      </c>
      <c r="B20" s="17">
        <v>-463.8</v>
      </c>
      <c r="C20" s="17">
        <v>-12106.960000000001</v>
      </c>
      <c r="D20" s="17">
        <v>-3477.71</v>
      </c>
      <c r="E20" s="17">
        <v>-9053.8300000000036</v>
      </c>
      <c r="F20" s="17">
        <v>-9.73</v>
      </c>
      <c r="G20" s="17">
        <f t="shared" si="2"/>
        <v>-25112.030000000002</v>
      </c>
    </row>
    <row r="21" spans="1:7" s="3" customFormat="1" x14ac:dyDescent="0.25">
      <c r="A21" s="15" t="s">
        <v>17</v>
      </c>
      <c r="B21" s="16">
        <f>B15+B17+B20</f>
        <v>1933288.3899999976</v>
      </c>
      <c r="C21" s="16">
        <f>C15+C17+C20</f>
        <v>-2232878.3300000047</v>
      </c>
      <c r="D21" s="16">
        <f>D15+D17+D20</f>
        <v>2203748.5700000003</v>
      </c>
      <c r="E21" s="16">
        <f>E15+E17+E20</f>
        <v>2296355.5900000017</v>
      </c>
      <c r="F21" s="16">
        <f>F15+F17+F20</f>
        <v>4037873.4800000009</v>
      </c>
      <c r="G21" s="16">
        <f t="shared" si="2"/>
        <v>8238387.6999999955</v>
      </c>
    </row>
    <row r="22" spans="1:7" x14ac:dyDescent="0.25">
      <c r="A22" s="8" t="s">
        <v>19</v>
      </c>
      <c r="B22" s="9"/>
      <c r="C22" s="9"/>
      <c r="D22" s="9"/>
      <c r="E22" s="9"/>
      <c r="F22" s="9"/>
      <c r="G22" s="10"/>
    </row>
    <row r="23" spans="1:7" x14ac:dyDescent="0.25">
      <c r="A23" s="11" t="s">
        <v>8</v>
      </c>
      <c r="B23" s="18">
        <f t="shared" ref="B23:C23" si="3">B24+B25</f>
        <v>0</v>
      </c>
      <c r="C23" s="18">
        <f t="shared" si="3"/>
        <v>0</v>
      </c>
      <c r="D23" s="12">
        <f>D24+D25</f>
        <v>47177929.439999998</v>
      </c>
      <c r="E23" s="12"/>
      <c r="F23" s="12">
        <f>F24+F25</f>
        <v>0</v>
      </c>
      <c r="G23" s="12">
        <f t="shared" ref="G23:G30" si="4">SUM(B23:F23)</f>
        <v>47177929.439999998</v>
      </c>
    </row>
    <row r="24" spans="1:7" x14ac:dyDescent="0.25">
      <c r="A24" s="13" t="s">
        <v>11</v>
      </c>
      <c r="B24" s="19"/>
      <c r="C24" s="19"/>
      <c r="D24" s="14">
        <v>47671657.439999998</v>
      </c>
      <c r="E24" s="14"/>
      <c r="F24" s="14"/>
      <c r="G24" s="14">
        <f t="shared" si="4"/>
        <v>47671657.439999998</v>
      </c>
    </row>
    <row r="25" spans="1:7" x14ac:dyDescent="0.25">
      <c r="A25" s="13" t="s">
        <v>12</v>
      </c>
      <c r="B25" s="19"/>
      <c r="C25" s="19"/>
      <c r="D25" s="14">
        <v>-493728</v>
      </c>
      <c r="E25" s="14"/>
      <c r="F25" s="14"/>
      <c r="G25" s="14">
        <f t="shared" si="4"/>
        <v>-493728</v>
      </c>
    </row>
    <row r="26" spans="1:7" x14ac:dyDescent="0.25">
      <c r="A26" s="11" t="s">
        <v>13</v>
      </c>
      <c r="B26" s="18">
        <f>SUM(B27:B28)</f>
        <v>0</v>
      </c>
      <c r="C26" s="18">
        <f>SUM(C27:C28)</f>
        <v>0</v>
      </c>
      <c r="D26" s="12">
        <f>SUM(D27:D28)</f>
        <v>-45560835.400000006</v>
      </c>
      <c r="E26" s="12"/>
      <c r="F26" s="12">
        <f>SUM(F27:F28)</f>
        <v>0</v>
      </c>
      <c r="G26" s="12">
        <f t="shared" si="4"/>
        <v>-45560835.400000006</v>
      </c>
    </row>
    <row r="27" spans="1:7" x14ac:dyDescent="0.25">
      <c r="A27" s="13" t="s">
        <v>14</v>
      </c>
      <c r="B27" s="19"/>
      <c r="C27" s="19"/>
      <c r="D27" s="14">
        <v>-23016398.43</v>
      </c>
      <c r="E27" s="14"/>
      <c r="F27" s="14"/>
      <c r="G27" s="14">
        <f t="shared" si="4"/>
        <v>-23016398.43</v>
      </c>
    </row>
    <row r="28" spans="1:7" x14ac:dyDescent="0.25">
      <c r="A28" s="13" t="s">
        <v>15</v>
      </c>
      <c r="B28" s="19"/>
      <c r="C28" s="19"/>
      <c r="D28" s="14">
        <v>-22544436.970000006</v>
      </c>
      <c r="E28" s="14"/>
      <c r="F28" s="14"/>
      <c r="G28" s="14">
        <f t="shared" si="4"/>
        <v>-22544436.970000006</v>
      </c>
    </row>
    <row r="29" spans="1:7" x14ac:dyDescent="0.25">
      <c r="A29" s="11" t="s">
        <v>16</v>
      </c>
      <c r="B29" s="18"/>
      <c r="C29" s="18"/>
      <c r="D29" s="20">
        <v>-246.75</v>
      </c>
      <c r="E29" s="20"/>
      <c r="F29" s="20"/>
      <c r="G29" s="20">
        <f t="shared" si="4"/>
        <v>-246.75</v>
      </c>
    </row>
    <row r="30" spans="1:7" s="3" customFormat="1" x14ac:dyDescent="0.25">
      <c r="A30" s="15" t="s">
        <v>17</v>
      </c>
      <c r="B30" s="21"/>
      <c r="C30" s="21">
        <f>C23+C26+C29</f>
        <v>0</v>
      </c>
      <c r="D30" s="16">
        <f>D23+D26+D29</f>
        <v>1616847.2899999917</v>
      </c>
      <c r="E30" s="16"/>
      <c r="F30" s="16">
        <f>F23+F26+F29</f>
        <v>0</v>
      </c>
      <c r="G30" s="16">
        <f t="shared" si="4"/>
        <v>1616847.2899999917</v>
      </c>
    </row>
    <row r="31" spans="1:7" x14ac:dyDescent="0.25">
      <c r="A31" s="8" t="s">
        <v>20</v>
      </c>
      <c r="B31" s="9"/>
      <c r="C31" s="9"/>
      <c r="D31" s="9"/>
      <c r="E31" s="9"/>
      <c r="F31" s="9"/>
      <c r="G31" s="10"/>
    </row>
    <row r="32" spans="1:7" x14ac:dyDescent="0.25">
      <c r="A32" s="11" t="s">
        <v>8</v>
      </c>
      <c r="B32" s="12">
        <f>B33+B34</f>
        <v>207539257.81999999</v>
      </c>
      <c r="C32" s="12">
        <f>C33+C34</f>
        <v>1052103479.4800009</v>
      </c>
      <c r="D32" s="12">
        <f>D33+D34</f>
        <v>360059871.63999993</v>
      </c>
      <c r="E32" s="12">
        <f>E33+E34</f>
        <v>169810896.68000001</v>
      </c>
      <c r="F32" s="12">
        <f>F33+F34</f>
        <v>23932761.760000005</v>
      </c>
      <c r="G32" s="12">
        <f t="shared" ref="G32:G39" si="5">SUM(B32:F32)</f>
        <v>1813446267.3800008</v>
      </c>
    </row>
    <row r="33" spans="1:7" x14ac:dyDescent="0.25">
      <c r="A33" s="13" t="s">
        <v>10</v>
      </c>
      <c r="B33" s="14">
        <v>206853283.51999998</v>
      </c>
      <c r="C33" s="14">
        <v>1049765732.2900008</v>
      </c>
      <c r="D33" s="14">
        <v>358635186.13999993</v>
      </c>
      <c r="E33" s="14">
        <v>169464698.42000002</v>
      </c>
      <c r="F33" s="14">
        <v>23914090.590000004</v>
      </c>
      <c r="G33" s="14">
        <f t="shared" si="5"/>
        <v>1808632990.9600008</v>
      </c>
    </row>
    <row r="34" spans="1:7" x14ac:dyDescent="0.25">
      <c r="A34" s="13" t="s">
        <v>11</v>
      </c>
      <c r="B34" s="14">
        <v>685974.3</v>
      </c>
      <c r="C34" s="14">
        <v>2337747.19</v>
      </c>
      <c r="D34" s="14">
        <v>1424685.4999999998</v>
      </c>
      <c r="E34" s="14">
        <v>346198.26</v>
      </c>
      <c r="F34" s="14">
        <v>18671.170000000002</v>
      </c>
      <c r="G34" s="14">
        <f t="shared" si="5"/>
        <v>4813276.42</v>
      </c>
    </row>
    <row r="35" spans="1:7" x14ac:dyDescent="0.25">
      <c r="A35" s="11" t="s">
        <v>13</v>
      </c>
      <c r="B35" s="12">
        <f>SUM(B36:B37)</f>
        <v>-207547885.91000003</v>
      </c>
      <c r="C35" s="12">
        <f>SUM(C36:C37)</f>
        <v>-1052024895.3500001</v>
      </c>
      <c r="D35" s="12">
        <f>SUM(D36:D37)</f>
        <v>-360032973.28999996</v>
      </c>
      <c r="E35" s="12">
        <f>SUM(E36:E37)</f>
        <v>-169821685.51000002</v>
      </c>
      <c r="F35" s="12">
        <f>SUM(F36:F37)</f>
        <v>-23932820.300000001</v>
      </c>
      <c r="G35" s="12">
        <f t="shared" si="5"/>
        <v>-1813360260.3600001</v>
      </c>
    </row>
    <row r="36" spans="1:7" x14ac:dyDescent="0.25">
      <c r="A36" s="13" t="s">
        <v>14</v>
      </c>
      <c r="B36" s="14">
        <v>-122622604.39</v>
      </c>
      <c r="C36" s="14">
        <v>-572813487.20000005</v>
      </c>
      <c r="D36" s="14">
        <v>-183137855.75</v>
      </c>
      <c r="E36" s="14">
        <v>-110192862.92999999</v>
      </c>
      <c r="F36" s="14">
        <v>-17819010.550000001</v>
      </c>
      <c r="G36" s="14">
        <f t="shared" si="5"/>
        <v>-1006585820.8199999</v>
      </c>
    </row>
    <row r="37" spans="1:7" x14ac:dyDescent="0.25">
      <c r="A37" s="13" t="s">
        <v>15</v>
      </c>
      <c r="B37" s="14">
        <v>-84925281.520000026</v>
      </c>
      <c r="C37" s="14">
        <v>-479211408.15000004</v>
      </c>
      <c r="D37" s="14">
        <v>-176895117.53999996</v>
      </c>
      <c r="E37" s="14">
        <v>-59628822.580000028</v>
      </c>
      <c r="F37" s="14">
        <v>-6113809.7500000009</v>
      </c>
      <c r="G37" s="14">
        <f t="shared" si="5"/>
        <v>-806774439.54000008</v>
      </c>
    </row>
    <row r="38" spans="1:7" x14ac:dyDescent="0.25">
      <c r="A38" s="11" t="s">
        <v>16</v>
      </c>
      <c r="B38" s="12">
        <v>8004.5099999999966</v>
      </c>
      <c r="C38" s="12">
        <v>-41156.46</v>
      </c>
      <c r="D38" s="12">
        <v>-26263.989999999998</v>
      </c>
      <c r="E38" s="12">
        <v>10874.460000000001</v>
      </c>
      <c r="F38" s="12">
        <v>58.530000000000058</v>
      </c>
      <c r="G38" s="12">
        <f t="shared" si="5"/>
        <v>-48482.950000000004</v>
      </c>
    </row>
    <row r="39" spans="1:7" s="3" customFormat="1" x14ac:dyDescent="0.25">
      <c r="A39" s="15" t="s">
        <v>17</v>
      </c>
      <c r="B39" s="16">
        <f>B32+B35+B38</f>
        <v>-623.58000003338202</v>
      </c>
      <c r="C39" s="16">
        <f>C32+C35+C38</f>
        <v>37427.670000710488</v>
      </c>
      <c r="D39" s="16">
        <f>D32+D35+D38</f>
        <v>634.35999996423925</v>
      </c>
      <c r="E39" s="22" t="s">
        <v>21</v>
      </c>
      <c r="F39" s="22" t="s">
        <v>21</v>
      </c>
      <c r="G39" s="16">
        <f t="shared" si="5"/>
        <v>37438.450000641344</v>
      </c>
    </row>
    <row r="40" spans="1:7" x14ac:dyDescent="0.25">
      <c r="A40" s="8" t="s">
        <v>22</v>
      </c>
      <c r="B40" s="9"/>
      <c r="C40" s="9"/>
      <c r="D40" s="9"/>
      <c r="E40" s="9"/>
      <c r="F40" s="9"/>
      <c r="G40" s="10"/>
    </row>
    <row r="41" spans="1:7" x14ac:dyDescent="0.25">
      <c r="A41" s="11" t="s">
        <v>8</v>
      </c>
      <c r="B41" s="12">
        <f>B42+B43</f>
        <v>5855189.709999999</v>
      </c>
      <c r="C41" s="12">
        <f>C42+C43</f>
        <v>27268754.410000004</v>
      </c>
      <c r="D41" s="12">
        <f>D42+D43</f>
        <v>6395531.3999999985</v>
      </c>
      <c r="E41" s="12">
        <f>E42+E43</f>
        <v>8781448.2800000012</v>
      </c>
      <c r="F41" s="12">
        <f>F42+F43</f>
        <v>88851301.23999998</v>
      </c>
      <c r="G41" s="12">
        <f t="shared" ref="G41:G47" si="6">SUM(B41:F41)</f>
        <v>137152225.03999999</v>
      </c>
    </row>
    <row r="42" spans="1:7" x14ac:dyDescent="0.25">
      <c r="A42" s="13" t="s">
        <v>10</v>
      </c>
      <c r="B42" s="14">
        <v>5771003.629999999</v>
      </c>
      <c r="C42" s="14">
        <v>27118755.490000002</v>
      </c>
      <c r="D42" s="14">
        <v>6224857.129999998</v>
      </c>
      <c r="E42" s="14">
        <v>8570236.6300000008</v>
      </c>
      <c r="F42" s="14">
        <v>88262131.139999986</v>
      </c>
      <c r="G42" s="14">
        <f t="shared" si="6"/>
        <v>135946984.01999998</v>
      </c>
    </row>
    <row r="43" spans="1:7" x14ac:dyDescent="0.25">
      <c r="A43" s="13" t="s">
        <v>11</v>
      </c>
      <c r="B43" s="14">
        <v>84186.08</v>
      </c>
      <c r="C43" s="14">
        <v>149998.92000000001</v>
      </c>
      <c r="D43" s="14">
        <v>170674.27000000002</v>
      </c>
      <c r="E43" s="14">
        <v>211211.65</v>
      </c>
      <c r="F43" s="14">
        <v>589170.1</v>
      </c>
      <c r="G43" s="14">
        <f t="shared" si="6"/>
        <v>1205241.02</v>
      </c>
    </row>
    <row r="44" spans="1:7" x14ac:dyDescent="0.25">
      <c r="A44" s="11" t="s">
        <v>13</v>
      </c>
      <c r="B44" s="12">
        <f>SUM(B45:B46)</f>
        <v>-5854888.3300000001</v>
      </c>
      <c r="C44" s="12">
        <f>SUM(C45:C46)</f>
        <v>-27265884.649999999</v>
      </c>
      <c r="D44" s="12">
        <f>SUM(D45:D46)</f>
        <v>-6394131.9199999999</v>
      </c>
      <c r="E44" s="12">
        <f>SUM(E45:E46)</f>
        <v>-8778311.1599999983</v>
      </c>
      <c r="F44" s="12">
        <f>SUM(F45:F46)</f>
        <v>-88850456.199999988</v>
      </c>
      <c r="G44" s="12">
        <f t="shared" si="6"/>
        <v>-137143672.25999999</v>
      </c>
    </row>
    <row r="45" spans="1:7" x14ac:dyDescent="0.25">
      <c r="A45" s="13" t="s">
        <v>14</v>
      </c>
      <c r="B45" s="14">
        <v>-2946169</v>
      </c>
      <c r="C45" s="14">
        <v>-11593302.059999999</v>
      </c>
      <c r="D45" s="14">
        <v>-4614595.2300000004</v>
      </c>
      <c r="E45" s="14">
        <v>-3455830.71</v>
      </c>
      <c r="F45" s="14">
        <v>-18637599.91</v>
      </c>
      <c r="G45" s="14">
        <f t="shared" si="6"/>
        <v>-41247496.909999996</v>
      </c>
    </row>
    <row r="46" spans="1:7" x14ac:dyDescent="0.25">
      <c r="A46" s="13" t="s">
        <v>15</v>
      </c>
      <c r="B46" s="14">
        <v>-2908719.33</v>
      </c>
      <c r="C46" s="14">
        <v>-15672582.590000002</v>
      </c>
      <c r="D46" s="14">
        <v>-1779536.6899999997</v>
      </c>
      <c r="E46" s="14">
        <v>-5322480.4499999983</v>
      </c>
      <c r="F46" s="14">
        <v>-70212856.289999992</v>
      </c>
      <c r="G46" s="14">
        <f t="shared" si="6"/>
        <v>-95896175.349999994</v>
      </c>
    </row>
    <row r="47" spans="1:7" x14ac:dyDescent="0.25">
      <c r="A47" s="11" t="s">
        <v>16</v>
      </c>
      <c r="B47" s="12">
        <v>-172.29000000000002</v>
      </c>
      <c r="C47" s="12">
        <v>-2869.76</v>
      </c>
      <c r="D47" s="12">
        <v>-1399.4699999999998</v>
      </c>
      <c r="E47" s="12">
        <v>-3137.1200000000008</v>
      </c>
      <c r="F47" s="12">
        <v>-845.0400000000003</v>
      </c>
      <c r="G47" s="12">
        <f t="shared" si="6"/>
        <v>-8423.6800000000021</v>
      </c>
    </row>
    <row r="48" spans="1:7" s="3" customFormat="1" x14ac:dyDescent="0.25">
      <c r="A48" s="15" t="s">
        <v>17</v>
      </c>
      <c r="B48" s="22" t="s">
        <v>21</v>
      </c>
      <c r="C48" s="22" t="s">
        <v>21</v>
      </c>
      <c r="D48" s="22" t="s">
        <v>21</v>
      </c>
      <c r="E48" s="22" t="s">
        <v>21</v>
      </c>
      <c r="F48" s="22" t="s">
        <v>21</v>
      </c>
      <c r="G48" s="22" t="s">
        <v>21</v>
      </c>
    </row>
    <row r="49" spans="1:8" x14ac:dyDescent="0.25">
      <c r="F49" s="24" t="s">
        <v>23</v>
      </c>
      <c r="G49" s="24"/>
      <c r="H49" s="23"/>
    </row>
    <row r="50" spans="1:8" ht="30" x14ac:dyDescent="0.25">
      <c r="A50" s="4" t="s">
        <v>24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6" t="s">
        <v>6</v>
      </c>
    </row>
    <row r="51" spans="1:8" x14ac:dyDescent="0.25">
      <c r="A51" s="8" t="s">
        <v>25</v>
      </c>
      <c r="B51" s="9"/>
      <c r="C51" s="9"/>
      <c r="D51" s="9"/>
      <c r="E51" s="9"/>
      <c r="F51" s="9"/>
      <c r="G51" s="10"/>
    </row>
    <row r="52" spans="1:8" x14ac:dyDescent="0.25">
      <c r="A52" s="11" t="s">
        <v>8</v>
      </c>
      <c r="B52" s="18">
        <f>SUM(B53:B56)</f>
        <v>945742241.36999977</v>
      </c>
      <c r="C52" s="18">
        <f>SUM(C53:C56)</f>
        <v>2493143666.6000009</v>
      </c>
      <c r="D52" s="18">
        <f>SUM(D53:D56)</f>
        <v>1235436564.4899998</v>
      </c>
      <c r="E52" s="18">
        <f>SUM(E53:E56)</f>
        <v>946360674.73000014</v>
      </c>
      <c r="F52" s="18">
        <f>SUM(F53:F56)</f>
        <v>974928978.3900001</v>
      </c>
      <c r="G52" s="18">
        <f t="shared" ref="G52:G61" si="7">SUM(B52:F52)</f>
        <v>6595612125.5800018</v>
      </c>
    </row>
    <row r="53" spans="1:8" x14ac:dyDescent="0.25">
      <c r="A53" s="13" t="s">
        <v>9</v>
      </c>
      <c r="B53" s="19">
        <f>B5</f>
        <v>827041053.11999977</v>
      </c>
      <c r="C53" s="19">
        <f>C5</f>
        <v>1563662281.9000003</v>
      </c>
      <c r="D53" s="19">
        <f>D5</f>
        <v>891198518.73999989</v>
      </c>
      <c r="E53" s="19">
        <f>E5</f>
        <v>858478529.65999997</v>
      </c>
      <c r="F53" s="19">
        <f>F5</f>
        <v>22409850.980000008</v>
      </c>
      <c r="G53" s="19">
        <f t="shared" si="7"/>
        <v>4162790234.3999996</v>
      </c>
    </row>
    <row r="54" spans="1:8" x14ac:dyDescent="0.25">
      <c r="A54" s="13" t="s">
        <v>10</v>
      </c>
      <c r="B54" s="19">
        <f>B33+B42+B6</f>
        <v>212624287.14999998</v>
      </c>
      <c r="C54" s="19">
        <f>C33+C42+C6</f>
        <v>1076943448.8700006</v>
      </c>
      <c r="D54" s="19">
        <f>D33+D42+D6</f>
        <v>364860043.26999992</v>
      </c>
      <c r="E54" s="19">
        <f>E33+E42+E6</f>
        <v>178034935.05000001</v>
      </c>
      <c r="F54" s="19">
        <f>F33+F42+F6</f>
        <v>112176221.72999999</v>
      </c>
      <c r="G54" s="19">
        <f t="shared" si="7"/>
        <v>1944638936.0700004</v>
      </c>
    </row>
    <row r="55" spans="1:8" x14ac:dyDescent="0.25">
      <c r="A55" s="13" t="s">
        <v>11</v>
      </c>
      <c r="B55" s="19">
        <f>B7+B16+B24+B34+B43</f>
        <v>58906243.979999982</v>
      </c>
      <c r="C55" s="19">
        <f>C7+C16+C24+C34+C43</f>
        <v>155151749.79000005</v>
      </c>
      <c r="D55" s="19">
        <f>D7+D16+D24+D34+D43</f>
        <v>134499719.12000003</v>
      </c>
      <c r="E55" s="19">
        <f>E7+E16+E24+E34+E43</f>
        <v>73546436.940000013</v>
      </c>
      <c r="F55" s="19">
        <f>F7+F16+F24+F34+F43</f>
        <v>66078805.280000001</v>
      </c>
      <c r="G55" s="19">
        <f t="shared" si="7"/>
        <v>488182955.11000013</v>
      </c>
    </row>
    <row r="56" spans="1:8" x14ac:dyDescent="0.25">
      <c r="A56" s="13" t="s">
        <v>12</v>
      </c>
      <c r="B56" s="19">
        <f>B8+B25</f>
        <v>-152829342.88</v>
      </c>
      <c r="C56" s="19">
        <f>C8+C25</f>
        <v>-302613813.96000004</v>
      </c>
      <c r="D56" s="19">
        <f>D8+D25</f>
        <v>-155121716.64000002</v>
      </c>
      <c r="E56" s="19">
        <f>E8+E25</f>
        <v>-163699226.91999999</v>
      </c>
      <c r="F56" s="19">
        <f>F8+F25</f>
        <v>774264100.4000001</v>
      </c>
      <c r="G56" s="19">
        <f t="shared" si="7"/>
        <v>0</v>
      </c>
      <c r="H56" s="23"/>
    </row>
    <row r="57" spans="1:8" x14ac:dyDescent="0.25">
      <c r="A57" s="11" t="s">
        <v>13</v>
      </c>
      <c r="B57" s="18">
        <f>SUM(B58:B59)</f>
        <v>-938822415.87</v>
      </c>
      <c r="C57" s="18">
        <f>SUM(C58:C59)</f>
        <v>-2474711905.77</v>
      </c>
      <c r="D57" s="18">
        <f>SUM(D58:D59)</f>
        <v>-1243388278.6700001</v>
      </c>
      <c r="E57" s="18">
        <f>SUM(E58:E59)</f>
        <v>-958943334.17000008</v>
      </c>
      <c r="F57" s="18">
        <f>SUM(F58:F59)</f>
        <v>-989027179.51999986</v>
      </c>
      <c r="G57" s="18">
        <f t="shared" si="7"/>
        <v>-6604893113.999999</v>
      </c>
      <c r="H57" s="23"/>
    </row>
    <row r="58" spans="1:8" x14ac:dyDescent="0.25">
      <c r="A58" s="13" t="s">
        <v>14</v>
      </c>
      <c r="B58" s="25">
        <f>B10+B18+B27+B36+B45</f>
        <v>-695813258.92999995</v>
      </c>
      <c r="C58" s="25">
        <f>C10+C18+C27+C36+C45</f>
        <v>-1583916312.0799999</v>
      </c>
      <c r="D58" s="25">
        <f t="shared" ref="B58:H60" si="8">D10+D18+D27+D36+D45</f>
        <v>-781142341.42000008</v>
      </c>
      <c r="E58" s="25">
        <f t="shared" si="8"/>
        <v>-747006259.36000001</v>
      </c>
      <c r="F58" s="25">
        <f t="shared" si="8"/>
        <v>-429491572.67000008</v>
      </c>
      <c r="G58" s="25">
        <f t="shared" si="7"/>
        <v>-4237369744.46</v>
      </c>
      <c r="H58" s="23"/>
    </row>
    <row r="59" spans="1:8" s="3" customFormat="1" x14ac:dyDescent="0.25">
      <c r="A59" s="13" t="s">
        <v>15</v>
      </c>
      <c r="B59" s="25">
        <f t="shared" si="8"/>
        <v>-243009156.94000009</v>
      </c>
      <c r="C59" s="25">
        <f t="shared" si="8"/>
        <v>-890795593.69000018</v>
      </c>
      <c r="D59" s="25">
        <f t="shared" si="8"/>
        <v>-462245937.25</v>
      </c>
      <c r="E59" s="25">
        <f t="shared" si="8"/>
        <v>-211937074.81000006</v>
      </c>
      <c r="F59" s="25">
        <f t="shared" si="8"/>
        <v>-559535606.84999979</v>
      </c>
      <c r="G59" s="25">
        <f t="shared" si="7"/>
        <v>-2367523369.5400004</v>
      </c>
    </row>
    <row r="60" spans="1:8" x14ac:dyDescent="0.25">
      <c r="A60" s="11" t="s">
        <v>16</v>
      </c>
      <c r="B60" s="18">
        <f t="shared" si="8"/>
        <v>-48532.159999999953</v>
      </c>
      <c r="C60" s="18">
        <f t="shared" si="8"/>
        <v>-4373998.809999912</v>
      </c>
      <c r="D60" s="18">
        <f t="shared" si="8"/>
        <v>-59808.410000000062</v>
      </c>
      <c r="E60" s="18">
        <f t="shared" si="8"/>
        <v>-140339.9999999998</v>
      </c>
      <c r="F60" s="18">
        <f t="shared" si="8"/>
        <v>11481391.279999863</v>
      </c>
      <c r="G60" s="18">
        <f t="shared" si="7"/>
        <v>6858711.899999951</v>
      </c>
      <c r="H60" s="23"/>
    </row>
    <row r="61" spans="1:8" x14ac:dyDescent="0.25">
      <c r="A61" s="15" t="s">
        <v>26</v>
      </c>
      <c r="B61" s="21">
        <f>B52+B57+B60</f>
        <v>6871293.3399997614</v>
      </c>
      <c r="C61" s="21">
        <f>C52+C57+C60</f>
        <v>14057762.020000964</v>
      </c>
      <c r="D61" s="21">
        <f>D52+D57+D60</f>
        <v>-8011522.5900003053</v>
      </c>
      <c r="E61" s="21">
        <f>E52+E57+E60</f>
        <v>-12722999.439999938</v>
      </c>
      <c r="F61" s="21">
        <f>F52+F57+F60</f>
        <v>-2616809.8499998935</v>
      </c>
      <c r="G61" s="21">
        <f t="shared" si="7"/>
        <v>-2422276.519999411</v>
      </c>
    </row>
    <row r="62" spans="1:8" x14ac:dyDescent="0.25">
      <c r="A62" s="26" t="s">
        <v>27</v>
      </c>
      <c r="B62" s="27">
        <f t="shared" ref="B62:G62" si="9">B58/B57</f>
        <v>0.74115535288449075</v>
      </c>
      <c r="C62" s="27">
        <f t="shared" si="9"/>
        <v>0.64004068852902241</v>
      </c>
      <c r="D62" s="27">
        <f t="shared" si="9"/>
        <v>0.62823685474625435</v>
      </c>
      <c r="E62" s="27">
        <f t="shared" si="9"/>
        <v>0.77898894829542853</v>
      </c>
      <c r="F62" s="27">
        <f t="shared" si="9"/>
        <v>0.43425659229955976</v>
      </c>
      <c r="G62" s="27">
        <f t="shared" si="9"/>
        <v>0.64155008587168494</v>
      </c>
    </row>
    <row r="63" spans="1:8" x14ac:dyDescent="0.25">
      <c r="B63" s="28"/>
      <c r="C63" s="28"/>
      <c r="D63" s="28"/>
      <c r="E63" s="28"/>
      <c r="G63" s="7"/>
    </row>
    <row r="64" spans="1:8" x14ac:dyDescent="0.25">
      <c r="A64" s="29" t="s">
        <v>28</v>
      </c>
    </row>
  </sheetData>
  <mergeCells count="7">
    <mergeCell ref="A51:G51"/>
    <mergeCell ref="A3:G3"/>
    <mergeCell ref="A14:G14"/>
    <mergeCell ref="A22:G22"/>
    <mergeCell ref="A31:G31"/>
    <mergeCell ref="A40:G40"/>
    <mergeCell ref="F49:G49"/>
  </mergeCells>
  <pageMargins left="0.23622047244094491" right="0.23622047244094491" top="0.95833333333333337" bottom="0.6875" header="0.31496062992125984" footer="0.31496062992125984"/>
  <pageSetup paperSize="9" orientation="portrait" r:id="rId1"/>
  <headerFooter>
    <oddHeader>&amp;L&amp;G&amp;C                                                                                                                          &amp;R  ØKONOMI</oddHeader>
    <oddFooter>&amp;L 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2019-08-19T09:09:18Z</dcterms:created>
  <dcterms:modified xsi:type="dcterms:W3CDTF">2019-08-19T09:10:18Z</dcterms:modified>
</cp:coreProperties>
</file>